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(2)'!$A$1:$F$37</definedName>
  </definedNames>
  <calcPr calcId="124519"/>
</workbook>
</file>

<file path=xl/calcChain.xml><?xml version="1.0" encoding="utf-8"?>
<calcChain xmlns="http://schemas.openxmlformats.org/spreadsheetml/2006/main">
  <c r="F27" i="4"/>
  <c r="F26"/>
  <c r="F25"/>
  <c r="F23"/>
  <c r="F19"/>
  <c r="F18"/>
  <c r="F17"/>
  <c r="F10"/>
  <c r="J25"/>
  <c r="K25" s="1"/>
  <c r="J24"/>
  <c r="K24" s="1"/>
  <c r="E24" s="1"/>
  <c r="F24" s="1"/>
  <c r="J22"/>
  <c r="K22" s="1"/>
  <c r="E22" s="1"/>
  <c r="F22" s="1"/>
  <c r="J21"/>
  <c r="K21" s="1"/>
  <c r="E21" s="1"/>
  <c r="F21" s="1"/>
  <c r="J20"/>
  <c r="K20" s="1"/>
  <c r="E20" s="1"/>
  <c r="F20" s="1"/>
  <c r="J18"/>
  <c r="K18" s="1"/>
  <c r="J17"/>
  <c r="K17" s="1"/>
  <c r="I17"/>
  <c r="J16"/>
  <c r="K16" s="1"/>
  <c r="E16" s="1"/>
  <c r="F16" s="1"/>
  <c r="J15"/>
  <c r="K15" s="1"/>
  <c r="E15" s="1"/>
  <c r="F15" s="1"/>
  <c r="J14"/>
  <c r="K14" s="1"/>
  <c r="E14" s="1"/>
  <c r="F14" s="1"/>
  <c r="J13"/>
  <c r="K13" s="1"/>
  <c r="E13" s="1"/>
  <c r="F13" s="1"/>
  <c r="J11"/>
  <c r="K11" s="1"/>
  <c r="E11" s="1"/>
  <c r="F11" s="1"/>
  <c r="J9"/>
  <c r="K9" s="1"/>
  <c r="E9" s="1"/>
  <c r="F9" s="1"/>
  <c r="J7"/>
  <c r="K7" s="1"/>
  <c r="E7" s="1"/>
  <c r="F7" s="1"/>
  <c r="J12"/>
  <c r="K12" s="1"/>
  <c r="E12" s="1"/>
  <c r="F12" s="1"/>
  <c r="F28" l="1"/>
  <c r="F29" s="1"/>
  <c r="F30" s="1"/>
  <c r="F33" s="1"/>
  <c r="F31"/>
  <c r="F32" s="1"/>
  <c r="F34" l="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<sst xmlns="http://schemas.openxmlformats.org/spreadsheetml/2006/main" count="83" uniqueCount="50">
  <si>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</si>
  <si>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</si>
  <si>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</si>
  <si>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</si>
  <si>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</si>
  <si>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</si>
  <si>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</si>
  <si>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</si>
  <si>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</si>
  <si>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</si>
  <si>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</si>
  <si>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</si>
  <si>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</si>
  <si>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</si>
  <si>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</si>
  <si>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</si>
  <si>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</si>
  <si>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</si>
  <si>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</si>
  <si>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</si>
  <si>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</si>
  <si>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</si>
  <si>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</si>
  <si>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</si>
  <si>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</si>
  <si>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</si>
  <si>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ADD DISTRICT CHARGES</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</si>
  <si>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</si>
  <si>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</si>
  <si>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</si>
  <si>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(2+6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</si>
  <si>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</si>
  <si>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</si>
  <si>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</si>
  <si>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</si>
  <si>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</si>
  <si>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</si>
  <si>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12'' domestic metal exhaust fan
12" 230V 50 Hz 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</si>
  <si>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30 cm ( 12" ) 
</t>
    </r>
    <r>
      <rPr>
        <b/>
        <sz val="9"/>
        <color theme="1"/>
        <rFont val="Tahoma"/>
        <family val="2"/>
      </rPr>
      <t>[PWD Schedule Page No-C-4;Iteam No-28(b)]</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</si>
  <si>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</si>
  <si>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</si>
  <si>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</si>
  <si>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</si>
  <si>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</si>
  <si>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P.O:-MAL,DT:-JALPAIGURI.</t>
  </si>
  <si>
    <t>OFFICE OF THE COUNCILLORS OF MAL MUNICIPALITY</t>
  </si>
  <si>
    <t>RUPEES EIGHTY-SEVEN THOUSEND FOUR HUNDRED SIXTY-FIVE ONLY.</t>
  </si>
  <si>
    <r>
      <t xml:space="preserve">Fixing only louver shutter/cowl on wall with necy. bolts &amp; nuts  (6 mm dia x 62 mm long) For 30 cm(12") Exhaust fan 
</t>
    </r>
    <r>
      <rPr>
        <b/>
        <sz val="9"/>
        <color theme="1"/>
        <rFont val="Tahoma"/>
        <family val="2"/>
      </rPr>
      <t xml:space="preserve">[PWD Schedule Page No-C-4;Iteam No-30(b)]         </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</si>
  <si>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</si>
  <si>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t>NAME OF WORK:- ESTIMATE FOR ELECTRICAL WORK OF 8 SEATED PUBLIC TOILET AT MAL MISSION PRIMARY AND CHARCH  WARD NO. -15 UNDER MAL MUNICIPALITY (MODEL NO - B)</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</si>
</sst>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2">
    <font>
      <sz val="11"/>
      <color theme="1"/>
      <name val="Calibri"/>
      <charset val="134"/>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Calibri"/>
      <family val="2"/>
      <scheme val="minor"/>
    </font>
    <font>
      <b/>
      <sz val="9"/>
      <color theme="1"/>
      <name val="Tahoma"/>
      <family val="2"/>
    </font>
    <font>
      <sz val="9"/>
      <color theme="1"/>
      <name val="Tahoma"/>
      <family val="2"/>
    </font>
    <font>
      <u/>
      <sz val="9"/>
      <color theme="10"/>
      <name val="Tahoma"/>
      <family val="2"/>
    </font>
    <font>
      <b/>
      <sz val="10"/>
      <color theme="1"/>
      <name val="Tahoma"/>
      <family val="2"/>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xf numFmtId="44" fontId="6" fillId="0" borderId="0" applyFont="0" applyFill="0" applyBorder="0" applyAlignment="0" applyProtection="0"/>
  </cellStyleXfs>
  <cellXfs count="44">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Border="1"/>
    <xf numFmtId="0" fontId="8" fillId="0" borderId="1" xfId="0" applyFont="1" applyBorder="1" applyAlignment="1">
      <alignment horizontal="left" vertical="top" wrapText="1"/>
    </xf>
    <xf numFmtId="0" fontId="8" fillId="2" borderId="1" xfId="0" applyFont="1" applyFill="1" applyBorder="1" applyAlignment="1">
      <alignment horizontal="left" vertical="top" wrapText="1"/>
    </xf>
    <xf numFmtId="44" fontId="8" fillId="0" borderId="1" xfId="3" applyFont="1" applyBorder="1" applyAlignment="1">
      <alignment horizontal="center" vertical="center"/>
    </xf>
    <xf numFmtId="44" fontId="7" fillId="0" borderId="1" xfId="3" applyFont="1" applyBorder="1" applyAlignment="1">
      <alignment horizontal="center" vertical="center"/>
    </xf>
    <xf numFmtId="0" fontId="1" fillId="0" borderId="0" xfId="0" applyFont="1" applyAlignment="1">
      <alignment horizontal="center" vertical="center"/>
    </xf>
    <xf numFmtId="0" fontId="7" fillId="0" borderId="1" xfId="0" applyFont="1" applyBorder="1" applyAlignment="1">
      <alignment vertical="center" wrapText="1"/>
    </xf>
    <xf numFmtId="0" fontId="11" fillId="0" borderId="1" xfId="0" applyFont="1" applyBorder="1"/>
    <xf numFmtId="0" fontId="10" fillId="2" borderId="1" xfId="0" applyFont="1" applyFill="1" applyBorder="1" applyAlignment="1">
      <alignment horizontal="center" vertical="center" wrapText="1"/>
    </xf>
    <xf numFmtId="44" fontId="8" fillId="2" borderId="1" xfId="3" applyFont="1" applyFill="1" applyBorder="1" applyAlignment="1">
      <alignment horizontal="center" vertical="center"/>
    </xf>
    <xf numFmtId="44" fontId="8" fillId="0" borderId="1" xfId="3"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44" fontId="8" fillId="0" borderId="1" xfId="3" applyFont="1" applyBorder="1" applyAlignment="1">
      <alignment horizontal="center" vertical="center"/>
    </xf>
    <xf numFmtId="0" fontId="7" fillId="0" borderId="1" xfId="0" applyFont="1" applyBorder="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right" vertical="center"/>
    </xf>
    <xf numFmtId="0" fontId="9" fillId="0" borderId="1" xfId="1" applyFont="1" applyBorder="1" applyAlignment="1" applyProtection="1">
      <alignment horizontal="right" vertical="center"/>
    </xf>
  </cellXfs>
  <cellStyles count="4">
    <cellStyle name="Comma 2" xfId="2"/>
    <cellStyle name="Currency" xfId="3" builtinId="4"/>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47625</xdr:colOff>
      <xdr:row>15</xdr:row>
      <xdr:rowOff>0</xdr:rowOff>
    </xdr:from>
    <xdr:ext cx="184731" cy="264560"/>
    <xdr:sp macro="" textlink="">
      <xdr:nvSpPr>
        <xdr:cNvPr id="2" name="TextBox 1"/>
        <xdr:cNvSpPr txBox="1"/>
      </xdr:nvSpPr>
      <xdr:spPr>
        <a:xfrm>
          <a:off x="3648075"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L45"/>
  <sheetViews>
    <sheetView tabSelected="1" view="pageBreakPreview" topLeftCell="A28" zoomScale="80" zoomScaleSheetLayoutView="80" workbookViewId="0">
      <selection activeCell="D7" sqref="D7:D8"/>
    </sheetView>
  </sheetViews>
  <sheetFormatPr defaultColWidth="9" defaultRowHeight="15"/>
  <cols>
    <col min="1" max="1" width="4.42578125" style="1" customWidth="1"/>
    <col min="2" max="2" width="45.85546875" style="2" customWidth="1"/>
    <col min="3" max="3" width="6.85546875" style="3" customWidth="1"/>
    <col min="4" max="4" width="10.5703125" style="1" customWidth="1"/>
    <col min="5" max="5" width="12" style="1" customWidth="1"/>
    <col min="6" max="6" width="14.7109375" customWidth="1"/>
    <col min="7" max="7" width="14.42578125" hidden="1" customWidth="1"/>
  </cols>
  <sheetData>
    <row r="1" spans="1:12" ht="21" customHeight="1">
      <c r="A1" s="31" t="s">
        <v>45</v>
      </c>
      <c r="B1" s="31"/>
      <c r="C1" s="31"/>
      <c r="D1" s="31"/>
      <c r="E1" s="31"/>
      <c r="F1" s="31"/>
      <c r="G1" s="25"/>
    </row>
    <row r="2" spans="1:12">
      <c r="A2" s="30" t="s">
        <v>44</v>
      </c>
      <c r="B2" s="30"/>
      <c r="C2" s="30"/>
      <c r="D2" s="30"/>
      <c r="E2" s="30"/>
      <c r="F2" s="30"/>
      <c r="G2" s="25"/>
    </row>
    <row r="3" spans="1:12" ht="39" customHeight="1">
      <c r="A3" s="29" t="s">
        <v>49</v>
      </c>
      <c r="B3" s="29"/>
      <c r="C3" s="29"/>
      <c r="D3" s="29"/>
      <c r="E3" s="29"/>
      <c r="F3" s="29"/>
      <c r="G3" s="25"/>
    </row>
    <row r="4" spans="1:12" ht="31.5" customHeight="1">
      <c r="A4" s="32" t="s">
        <v>19</v>
      </c>
      <c r="B4" s="33"/>
      <c r="C4" s="33"/>
      <c r="D4" s="33"/>
      <c r="E4" s="33"/>
      <c r="F4" s="34"/>
      <c r="G4" s="25"/>
    </row>
    <row r="5" spans="1:12" ht="36" hidden="1" customHeight="1" thickBot="1">
      <c r="A5" s="35" t="s">
        <v>18</v>
      </c>
      <c r="B5" s="35"/>
      <c r="C5" s="35"/>
      <c r="D5" s="35"/>
      <c r="E5" s="35"/>
      <c r="F5" s="35"/>
      <c r="G5" s="35"/>
    </row>
    <row r="6" spans="1:12" s="1" customFormat="1" ht="36.75" customHeight="1">
      <c r="A6" s="26" t="s">
        <v>0</v>
      </c>
      <c r="B6" s="26" t="s">
        <v>1</v>
      </c>
      <c r="C6" s="26" t="s">
        <v>2</v>
      </c>
      <c r="D6" s="26" t="s">
        <v>3</v>
      </c>
      <c r="E6" s="26" t="s">
        <v>4</v>
      </c>
      <c r="F6" s="26" t="s">
        <v>5</v>
      </c>
      <c r="G6" s="26" t="s">
        <v>6</v>
      </c>
      <c r="L6" s="23"/>
    </row>
    <row r="7" spans="1:12" ht="175.5" customHeight="1">
      <c r="A7" s="37">
        <v>1</v>
      </c>
      <c r="B7" s="19" t="s">
        <v>27</v>
      </c>
      <c r="C7" s="36" t="s">
        <v>8</v>
      </c>
      <c r="D7" s="37">
        <v>27</v>
      </c>
      <c r="E7" s="38">
        <f>K7</f>
        <v>654.84</v>
      </c>
      <c r="F7" s="38">
        <f>D7*E7</f>
        <v>17680.68</v>
      </c>
      <c r="G7" s="36" t="s">
        <v>25</v>
      </c>
      <c r="H7">
        <v>612</v>
      </c>
      <c r="I7">
        <v>7</v>
      </c>
      <c r="J7">
        <f>H7*I7%</f>
        <v>42.84</v>
      </c>
      <c r="K7">
        <f>H7+J7</f>
        <v>654.84</v>
      </c>
    </row>
    <row r="8" spans="1:12" ht="17.25" customHeight="1">
      <c r="A8" s="37"/>
      <c r="B8" s="19" t="s">
        <v>7</v>
      </c>
      <c r="C8" s="36"/>
      <c r="D8" s="37"/>
      <c r="E8" s="38"/>
      <c r="F8" s="38"/>
      <c r="G8" s="36"/>
    </row>
    <row r="9" spans="1:12" ht="183" customHeight="1">
      <c r="A9" s="14">
        <v>2</v>
      </c>
      <c r="B9" s="19" t="s">
        <v>28</v>
      </c>
      <c r="C9" s="13" t="s">
        <v>8</v>
      </c>
      <c r="D9" s="14">
        <v>2</v>
      </c>
      <c r="E9" s="21">
        <f>K9</f>
        <v>71.69</v>
      </c>
      <c r="F9" s="21">
        <f t="shared" ref="F9:F27" si="0">E9*D9</f>
        <v>143.38</v>
      </c>
      <c r="G9" s="13" t="s">
        <v>26</v>
      </c>
      <c r="H9">
        <v>67</v>
      </c>
      <c r="I9">
        <v>7</v>
      </c>
      <c r="J9">
        <f>H9*I9%</f>
        <v>4.6900000000000004</v>
      </c>
      <c r="K9">
        <f>H9+J9</f>
        <v>71.69</v>
      </c>
    </row>
    <row r="10" spans="1:12" s="12" customFormat="1" ht="51" customHeight="1">
      <c r="A10" s="17">
        <v>3</v>
      </c>
      <c r="B10" s="20" t="s">
        <v>48</v>
      </c>
      <c r="C10" s="16" t="s">
        <v>9</v>
      </c>
      <c r="D10" s="17">
        <v>1</v>
      </c>
      <c r="E10" s="27">
        <v>5942</v>
      </c>
      <c r="F10" s="21">
        <f t="shared" si="0"/>
        <v>5942</v>
      </c>
      <c r="G10" s="13" t="s">
        <v>23</v>
      </c>
    </row>
    <row r="11" spans="1:12" ht="82.5" customHeight="1">
      <c r="A11" s="14">
        <v>4</v>
      </c>
      <c r="B11" s="19" t="s">
        <v>29</v>
      </c>
      <c r="C11" s="13" t="s">
        <v>10</v>
      </c>
      <c r="D11" s="14">
        <v>25</v>
      </c>
      <c r="E11" s="21">
        <f t="shared" ref="E11:E16" si="1">K11</f>
        <v>127.33</v>
      </c>
      <c r="F11" s="21">
        <f t="shared" si="0"/>
        <v>3183.25</v>
      </c>
      <c r="G11" s="13" t="s">
        <v>26</v>
      </c>
      <c r="H11">
        <v>119</v>
      </c>
      <c r="I11">
        <v>7</v>
      </c>
      <c r="J11">
        <f>H11*I11%</f>
        <v>8.33</v>
      </c>
      <c r="K11">
        <f>H11+J11</f>
        <v>127.33</v>
      </c>
    </row>
    <row r="12" spans="1:12" ht="96.75" customHeight="1">
      <c r="A12" s="17">
        <v>5</v>
      </c>
      <c r="B12" s="20" t="s">
        <v>30</v>
      </c>
      <c r="C12" s="13" t="s">
        <v>20</v>
      </c>
      <c r="D12" s="14">
        <v>1</v>
      </c>
      <c r="E12" s="28">
        <f t="shared" si="1"/>
        <v>1148.1100000000001</v>
      </c>
      <c r="F12" s="21">
        <f t="shared" si="0"/>
        <v>1148.1100000000001</v>
      </c>
      <c r="G12" s="13" t="s">
        <v>26</v>
      </c>
      <c r="H12">
        <v>7</v>
      </c>
      <c r="I12">
        <v>1073</v>
      </c>
      <c r="J12">
        <f>I12*H12%</f>
        <v>75.110000000000014</v>
      </c>
      <c r="K12">
        <f>I12+J12</f>
        <v>1148.1100000000001</v>
      </c>
    </row>
    <row r="13" spans="1:12" ht="59.25" customHeight="1">
      <c r="A13" s="14">
        <v>6</v>
      </c>
      <c r="B13" s="19" t="s">
        <v>31</v>
      </c>
      <c r="C13" s="13" t="s">
        <v>9</v>
      </c>
      <c r="D13" s="14">
        <v>6</v>
      </c>
      <c r="E13" s="28">
        <f t="shared" si="1"/>
        <v>179.76</v>
      </c>
      <c r="F13" s="21">
        <f t="shared" si="0"/>
        <v>1078.56</v>
      </c>
      <c r="G13" s="13" t="s">
        <v>26</v>
      </c>
      <c r="H13">
        <v>168</v>
      </c>
      <c r="I13">
        <v>7</v>
      </c>
      <c r="J13">
        <f>H13*I13%</f>
        <v>11.760000000000002</v>
      </c>
      <c r="K13">
        <f>H13+J13</f>
        <v>179.76</v>
      </c>
    </row>
    <row r="14" spans="1:12" ht="54" customHeight="1">
      <c r="A14" s="17">
        <v>7</v>
      </c>
      <c r="B14" s="19" t="s">
        <v>32</v>
      </c>
      <c r="C14" s="13" t="s">
        <v>9</v>
      </c>
      <c r="D14" s="14">
        <v>1</v>
      </c>
      <c r="E14" s="28">
        <f t="shared" si="1"/>
        <v>222.56</v>
      </c>
      <c r="F14" s="21">
        <f t="shared" si="0"/>
        <v>222.56</v>
      </c>
      <c r="G14" s="13" t="s">
        <v>26</v>
      </c>
      <c r="H14">
        <v>208</v>
      </c>
      <c r="I14">
        <v>7</v>
      </c>
      <c r="J14">
        <f>H14*I14%</f>
        <v>14.560000000000002</v>
      </c>
      <c r="K14">
        <f>H14+J14</f>
        <v>222.56</v>
      </c>
    </row>
    <row r="15" spans="1:12" ht="47.25" customHeight="1">
      <c r="A15" s="14">
        <v>8</v>
      </c>
      <c r="B15" s="19" t="s">
        <v>33</v>
      </c>
      <c r="C15" s="13" t="s">
        <v>9</v>
      </c>
      <c r="D15" s="14">
        <v>8</v>
      </c>
      <c r="E15" s="21">
        <f t="shared" si="1"/>
        <v>464.53</v>
      </c>
      <c r="F15" s="21">
        <f t="shared" si="0"/>
        <v>3716.24</v>
      </c>
      <c r="G15" s="13" t="s">
        <v>26</v>
      </c>
      <c r="H15">
        <v>451</v>
      </c>
      <c r="I15">
        <v>3</v>
      </c>
      <c r="J15">
        <f>H15*I15%</f>
        <v>13.53</v>
      </c>
      <c r="K15">
        <f>H15+J15</f>
        <v>464.53</v>
      </c>
    </row>
    <row r="16" spans="1:12" ht="47.25" customHeight="1">
      <c r="A16" s="17">
        <v>9</v>
      </c>
      <c r="B16" s="19" t="s">
        <v>34</v>
      </c>
      <c r="C16" s="13" t="s">
        <v>9</v>
      </c>
      <c r="D16" s="14">
        <v>8</v>
      </c>
      <c r="E16" s="21">
        <f t="shared" si="1"/>
        <v>92.02</v>
      </c>
      <c r="F16" s="21">
        <f t="shared" si="0"/>
        <v>736.16</v>
      </c>
      <c r="G16" s="13" t="s">
        <v>26</v>
      </c>
      <c r="H16">
        <v>86</v>
      </c>
      <c r="I16">
        <v>7</v>
      </c>
      <c r="J16">
        <f>H16*I16%</f>
        <v>6.0200000000000005</v>
      </c>
      <c r="K16">
        <f>H16+J16</f>
        <v>92.02</v>
      </c>
    </row>
    <row r="17" spans="1:11" ht="63" customHeight="1">
      <c r="A17" s="14">
        <v>10</v>
      </c>
      <c r="B17" s="19" t="s">
        <v>35</v>
      </c>
      <c r="C17" s="13" t="s">
        <v>9</v>
      </c>
      <c r="D17" s="14">
        <v>10</v>
      </c>
      <c r="E17" s="28">
        <v>694.53</v>
      </c>
      <c r="F17" s="21">
        <f t="shared" si="0"/>
        <v>6945.2999999999993</v>
      </c>
      <c r="G17" s="13" t="s">
        <v>26</v>
      </c>
      <c r="I17">
        <f>579*7%</f>
        <v>40.53</v>
      </c>
      <c r="J17">
        <f>579+40.53</f>
        <v>619.53</v>
      </c>
      <c r="K17">
        <f>J17+75</f>
        <v>694.53</v>
      </c>
    </row>
    <row r="18" spans="1:11" ht="116.25" customHeight="1">
      <c r="A18" s="17">
        <v>11</v>
      </c>
      <c r="B18" s="19" t="s">
        <v>36</v>
      </c>
      <c r="C18" s="13" t="s">
        <v>9</v>
      </c>
      <c r="D18" s="14">
        <v>1</v>
      </c>
      <c r="E18" s="28">
        <v>3106.48</v>
      </c>
      <c r="F18" s="21">
        <f t="shared" si="0"/>
        <v>3106.48</v>
      </c>
      <c r="G18" s="13" t="s">
        <v>26</v>
      </c>
      <c r="H18">
        <v>3016</v>
      </c>
      <c r="I18">
        <v>3</v>
      </c>
      <c r="J18">
        <f>H18*I18%</f>
        <v>90.47999999999999</v>
      </c>
      <c r="K18">
        <f>H18+J18</f>
        <v>3106.48</v>
      </c>
    </row>
    <row r="19" spans="1:11" ht="63.75" customHeight="1">
      <c r="A19" s="14">
        <v>12</v>
      </c>
      <c r="B19" s="19" t="s">
        <v>37</v>
      </c>
      <c r="C19" s="13" t="s">
        <v>9</v>
      </c>
      <c r="D19" s="14">
        <v>6</v>
      </c>
      <c r="E19" s="28">
        <v>2093</v>
      </c>
      <c r="F19" s="21">
        <f t="shared" si="0"/>
        <v>12558</v>
      </c>
      <c r="G19" s="13" t="s">
        <v>23</v>
      </c>
    </row>
    <row r="20" spans="1:11" ht="101.25" customHeight="1">
      <c r="A20" s="17">
        <v>13</v>
      </c>
      <c r="B20" s="19" t="s">
        <v>38</v>
      </c>
      <c r="C20" s="13" t="s">
        <v>9</v>
      </c>
      <c r="D20" s="14">
        <v>6</v>
      </c>
      <c r="E20" s="28">
        <f>K20</f>
        <v>352.03</v>
      </c>
      <c r="F20" s="21">
        <f t="shared" si="0"/>
        <v>2112.1799999999998</v>
      </c>
      <c r="G20" s="13" t="s">
        <v>26</v>
      </c>
      <c r="H20">
        <v>7</v>
      </c>
      <c r="I20">
        <v>329</v>
      </c>
      <c r="J20">
        <f>I20*H20%</f>
        <v>23.03</v>
      </c>
      <c r="K20">
        <f>J20+I20</f>
        <v>352.03</v>
      </c>
    </row>
    <row r="21" spans="1:11" ht="59.25" customHeight="1">
      <c r="A21" s="14">
        <v>14</v>
      </c>
      <c r="B21" s="19" t="s">
        <v>47</v>
      </c>
      <c r="C21" s="13" t="s">
        <v>9</v>
      </c>
      <c r="D21" s="14">
        <v>6</v>
      </c>
      <c r="E21" s="28">
        <f>K21</f>
        <v>117.7</v>
      </c>
      <c r="F21" s="21">
        <f t="shared" si="0"/>
        <v>706.2</v>
      </c>
      <c r="G21" s="13" t="s">
        <v>26</v>
      </c>
      <c r="H21">
        <v>7</v>
      </c>
      <c r="I21">
        <v>110</v>
      </c>
      <c r="J21">
        <f>I21*H21%</f>
        <v>7.7000000000000011</v>
      </c>
      <c r="K21">
        <f>I21+J21</f>
        <v>117.7</v>
      </c>
    </row>
    <row r="22" spans="1:11" ht="105.75" customHeight="1">
      <c r="A22" s="17">
        <v>15</v>
      </c>
      <c r="B22" s="19" t="s">
        <v>39</v>
      </c>
      <c r="C22" s="13" t="s">
        <v>9</v>
      </c>
      <c r="D22" s="14">
        <v>1</v>
      </c>
      <c r="E22" s="21">
        <f>K22</f>
        <v>838.88</v>
      </c>
      <c r="F22" s="21">
        <f t="shared" si="0"/>
        <v>838.88</v>
      </c>
      <c r="G22" s="13" t="s">
        <v>26</v>
      </c>
      <c r="H22">
        <v>784</v>
      </c>
      <c r="I22">
        <v>7</v>
      </c>
      <c r="J22">
        <f>H22*I22%</f>
        <v>54.88</v>
      </c>
      <c r="K22">
        <f>H22+J22</f>
        <v>838.88</v>
      </c>
    </row>
    <row r="23" spans="1:11" ht="53.25" customHeight="1">
      <c r="A23" s="14">
        <v>16</v>
      </c>
      <c r="B23" s="19" t="s">
        <v>40</v>
      </c>
      <c r="C23" s="13" t="s">
        <v>24</v>
      </c>
      <c r="D23" s="14">
        <v>1</v>
      </c>
      <c r="E23" s="21">
        <v>2283</v>
      </c>
      <c r="F23" s="21">
        <f t="shared" si="0"/>
        <v>2283</v>
      </c>
      <c r="G23" s="13" t="s">
        <v>23</v>
      </c>
    </row>
    <row r="24" spans="1:11" ht="27" customHeight="1">
      <c r="A24" s="17">
        <v>17</v>
      </c>
      <c r="B24" s="19" t="s">
        <v>41</v>
      </c>
      <c r="C24" s="13" t="s">
        <v>24</v>
      </c>
      <c r="D24" s="14">
        <v>1</v>
      </c>
      <c r="E24" s="21">
        <f>K24</f>
        <v>70.62</v>
      </c>
      <c r="F24" s="21">
        <f t="shared" si="0"/>
        <v>70.62</v>
      </c>
      <c r="G24" s="13" t="s">
        <v>26</v>
      </c>
      <c r="H24">
        <v>66</v>
      </c>
      <c r="I24">
        <v>7</v>
      </c>
      <c r="J24">
        <f>H24*I24%</f>
        <v>4.62</v>
      </c>
      <c r="K24">
        <f>H24+J24</f>
        <v>70.62</v>
      </c>
    </row>
    <row r="25" spans="1:11" ht="111.75" customHeight="1">
      <c r="A25" s="14">
        <v>18</v>
      </c>
      <c r="B25" s="19" t="s">
        <v>42</v>
      </c>
      <c r="C25" s="13" t="s">
        <v>24</v>
      </c>
      <c r="D25" s="14">
        <v>2</v>
      </c>
      <c r="E25" s="21">
        <v>215.07</v>
      </c>
      <c r="F25" s="21">
        <f t="shared" si="0"/>
        <v>430.14</v>
      </c>
      <c r="G25" s="13" t="s">
        <v>26</v>
      </c>
      <c r="H25">
        <v>201</v>
      </c>
      <c r="I25">
        <v>7</v>
      </c>
      <c r="J25">
        <f>H25*7%</f>
        <v>14.070000000000002</v>
      </c>
      <c r="K25">
        <f>H25+J25</f>
        <v>215.07</v>
      </c>
    </row>
    <row r="26" spans="1:11" ht="75" customHeight="1">
      <c r="A26" s="17">
        <v>19</v>
      </c>
      <c r="B26" s="19" t="s">
        <v>43</v>
      </c>
      <c r="C26" s="13" t="s">
        <v>9</v>
      </c>
      <c r="D26" s="14">
        <v>1</v>
      </c>
      <c r="E26" s="21">
        <v>7920</v>
      </c>
      <c r="F26" s="21">
        <f t="shared" si="0"/>
        <v>7920</v>
      </c>
      <c r="G26" s="13" t="s">
        <v>23</v>
      </c>
    </row>
    <row r="27" spans="1:11" ht="41.25" customHeight="1">
      <c r="A27" s="14">
        <v>20</v>
      </c>
      <c r="B27" s="19" t="s">
        <v>11</v>
      </c>
      <c r="C27" s="13" t="s">
        <v>9</v>
      </c>
      <c r="D27" s="14">
        <v>1</v>
      </c>
      <c r="E27" s="21">
        <v>450</v>
      </c>
      <c r="F27" s="21">
        <f t="shared" si="0"/>
        <v>450</v>
      </c>
      <c r="G27" s="13" t="s">
        <v>23</v>
      </c>
    </row>
    <row r="28" spans="1:11" ht="27.95" customHeight="1">
      <c r="A28" s="39" t="s">
        <v>12</v>
      </c>
      <c r="B28" s="39"/>
      <c r="C28" s="39"/>
      <c r="D28" s="39"/>
      <c r="E28" s="39"/>
      <c r="F28" s="15">
        <f>SUM(F7:F27)</f>
        <v>71271.740000000005</v>
      </c>
      <c r="G28" s="18"/>
    </row>
    <row r="29" spans="1:11" ht="27.95" customHeight="1">
      <c r="A29" s="42" t="s">
        <v>13</v>
      </c>
      <c r="B29" s="42"/>
      <c r="C29" s="42"/>
      <c r="D29" s="42"/>
      <c r="E29" s="42"/>
      <c r="F29" s="21">
        <f>F28*18%</f>
        <v>12828.913200000001</v>
      </c>
      <c r="G29" s="18"/>
    </row>
    <row r="30" spans="1:11" ht="27.95" customHeight="1">
      <c r="A30" s="42" t="s">
        <v>14</v>
      </c>
      <c r="B30" s="42"/>
      <c r="C30" s="42"/>
      <c r="D30" s="42"/>
      <c r="E30" s="42"/>
      <c r="F30" s="21">
        <f>F28+F29</f>
        <v>84100.653200000001</v>
      </c>
      <c r="G30" s="18"/>
    </row>
    <row r="31" spans="1:11" ht="27.95" customHeight="1">
      <c r="A31" s="43" t="s">
        <v>15</v>
      </c>
      <c r="B31" s="43"/>
      <c r="C31" s="43"/>
      <c r="D31" s="43"/>
      <c r="E31" s="43"/>
      <c r="F31" s="21">
        <f>F30*1%</f>
        <v>841.00653199999999</v>
      </c>
      <c r="G31" s="18"/>
    </row>
    <row r="32" spans="1:11" ht="27.95" customHeight="1">
      <c r="A32" s="43" t="s">
        <v>16</v>
      </c>
      <c r="B32" s="43"/>
      <c r="C32" s="43"/>
      <c r="D32" s="43"/>
      <c r="E32" s="43"/>
      <c r="F32" s="21">
        <f>F30+F31</f>
        <v>84941.659732</v>
      </c>
      <c r="G32" s="18"/>
    </row>
    <row r="33" spans="1:9" ht="27.95" customHeight="1">
      <c r="A33" s="43" t="s">
        <v>17</v>
      </c>
      <c r="B33" s="43"/>
      <c r="C33" s="43"/>
      <c r="D33" s="43"/>
      <c r="E33" s="43"/>
      <c r="F33" s="21">
        <f>F30*3%</f>
        <v>2523.0195960000001</v>
      </c>
      <c r="G33" s="18"/>
    </row>
    <row r="34" spans="1:9" ht="27.95" customHeight="1">
      <c r="A34" s="39" t="s">
        <v>12</v>
      </c>
      <c r="B34" s="39"/>
      <c r="C34" s="39"/>
      <c r="D34" s="39"/>
      <c r="E34" s="39"/>
      <c r="F34" s="21">
        <f>F33+F32</f>
        <v>87464.679327999998</v>
      </c>
      <c r="G34" s="18"/>
      <c r="I34">
        <v>87092.51</v>
      </c>
    </row>
    <row r="35" spans="1:9" ht="27.95" customHeight="1">
      <c r="A35" s="39" t="s">
        <v>21</v>
      </c>
      <c r="B35" s="39"/>
      <c r="C35" s="39"/>
      <c r="D35" s="39"/>
      <c r="E35" s="39"/>
      <c r="F35" s="22">
        <v>87465</v>
      </c>
      <c r="G35" s="18"/>
    </row>
    <row r="36" spans="1:9" ht="27.95" customHeight="1">
      <c r="A36" s="40" t="s">
        <v>46</v>
      </c>
      <c r="B36" s="40"/>
      <c r="C36" s="40"/>
      <c r="D36" s="40"/>
      <c r="E36" s="40"/>
      <c r="F36" s="40"/>
      <c r="G36" s="18"/>
    </row>
    <row r="37" spans="1:9" ht="27.95" customHeight="1">
      <c r="A37" s="41" t="s">
        <v>22</v>
      </c>
      <c r="B37" s="41"/>
      <c r="C37" s="41"/>
      <c r="D37" s="41"/>
      <c r="E37" s="41"/>
      <c r="F37" s="41"/>
      <c r="G37" s="24"/>
    </row>
    <row r="38" spans="1:9" ht="7.5" customHeight="1">
      <c r="C38" s="2"/>
      <c r="D38" s="2"/>
      <c r="E38" s="2"/>
      <c r="F38" s="2"/>
      <c r="G38" s="2"/>
    </row>
    <row r="39" spans="1:9" ht="34.5" customHeight="1">
      <c r="C39" s="2"/>
      <c r="D39" s="2"/>
      <c r="E39" s="2"/>
      <c r="F39" s="2"/>
      <c r="G39" s="2"/>
    </row>
    <row r="40" spans="1:9" ht="27.75" customHeight="1">
      <c r="B40" s="4"/>
      <c r="C40" s="4"/>
      <c r="D40" s="5"/>
      <c r="E40" s="6"/>
      <c r="F40" s="7"/>
      <c r="G40" s="2"/>
    </row>
    <row r="41" spans="1:9" ht="27.75" customHeight="1">
      <c r="B41" s="8"/>
      <c r="C41" s="8"/>
      <c r="D41" s="9"/>
      <c r="E41" s="10"/>
      <c r="F41" s="7"/>
      <c r="G41" s="2"/>
    </row>
    <row r="45" spans="1:9">
      <c r="F45" s="11"/>
    </row>
  </sheetData>
  <mergeCells count="21">
    <mergeCell ref="A34:E34"/>
    <mergeCell ref="A35:E35"/>
    <mergeCell ref="A36:F36"/>
    <mergeCell ref="A37:F37"/>
    <mergeCell ref="A28:E28"/>
    <mergeCell ref="A29:E29"/>
    <mergeCell ref="A30:E30"/>
    <mergeCell ref="A31:E31"/>
    <mergeCell ref="A32:E32"/>
    <mergeCell ref="A33:E33"/>
    <mergeCell ref="G7:G8"/>
    <mergeCell ref="A7:A8"/>
    <mergeCell ref="C7:C8"/>
    <mergeCell ref="D7:D8"/>
    <mergeCell ref="E7:E8"/>
    <mergeCell ref="F7:F8"/>
    <mergeCell ref="A3:F3"/>
    <mergeCell ref="A2:F2"/>
    <mergeCell ref="A1:F1"/>
    <mergeCell ref="A4:F4"/>
    <mergeCell ref="A5:G5"/>
  </mergeCells>
  <hyperlinks>
    <hyperlink ref="A33" r:id="rId1"/>
    <hyperlink ref="A31" r:id="rId2"/>
  </hyperlinks>
  <printOptions horizontalCentered="1"/>
  <pageMargins left="0.39370078740157483" right="0.39370078740157483" top="0.39370078740157483" bottom="0.51181102362204722" header="0.31496062992125984" footer="0.31496062992125984"/>
  <pageSetup paperSize="9" orientation="portrait" r:id="rId3"/>
  <headerFooter>
    <oddFooter>&amp;RPAGE NO - &amp;P OF &amp;N</oddFooter>
  </headerFooter>
  <drawing r:id="rId4"/>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NAWAZ</cp:lastModifiedBy>
  <cp:lastPrinted>2025-06-10T07:07:25Z</cp:lastPrinted>
  <dcterms:created xsi:type="dcterms:W3CDTF">2006-09-16T00:00:00Z</dcterms:created>
  <dcterms:modified xsi:type="dcterms:W3CDTF">2025-06-10T07:08:34Z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