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9630"/>
  </bookViews>
  <sheets>
    <sheet name="Sheet1 (2)" sheetId="4" r:id="rId1"/>
    <sheet name="Sheet2" sheetId="2" r:id="rId2"/>
    <sheet name="Sheet3" sheetId="3" r:id="rId3"/>
  </sheets>
  <definedNames>
    <definedName name="_xlnm.Print_Area" localSheetId="0">'Sheet1 (2)'!$A$1:$G$36</definedName>
    <definedName name="_xlnm.Print_Titles" localSheetId="0">'Sheet1 (2)'!$5:$5</definedName>
  </definedNames>
  <calcPr calcId="124519"/>
</workbook>
</file>

<file path=xl/calcChain.xml><?xml version="1.0" encoding="utf-8"?>
<calcChain xmlns="http://schemas.openxmlformats.org/spreadsheetml/2006/main">
  <c r="F27" i="4"/>
  <c r="F29"/>
  <c r="F32" s="1"/>
  <c r="F28"/>
  <c r="F10"/>
  <c r="F11"/>
  <c r="F12"/>
  <c r="F13"/>
  <c r="F14"/>
  <c r="F15"/>
  <c r="F16"/>
  <c r="F17"/>
  <c r="F18"/>
  <c r="F19"/>
  <c r="F20"/>
  <c r="F21"/>
  <c r="F22"/>
  <c r="F23"/>
  <c r="F24"/>
  <c r="F25"/>
  <c r="F26"/>
  <c r="F9"/>
  <c r="F8"/>
  <c r="F6"/>
  <c r="F30" l="1"/>
  <c r="F31" s="1"/>
  <c r="F33" s="1"/>
  <c r="J24" l="1"/>
  <c r="K24" s="1"/>
  <c r="J23"/>
  <c r="K22"/>
  <c r="J22"/>
  <c r="J20"/>
  <c r="J19"/>
  <c r="J17"/>
  <c r="J16"/>
  <c r="J15"/>
  <c r="K14" s="1"/>
  <c r="E14" s="1"/>
  <c r="J14"/>
  <c r="J13"/>
  <c r="J12"/>
  <c r="J11"/>
  <c r="J10"/>
  <c r="K10" s="1"/>
  <c r="J8"/>
  <c r="J6"/>
  <c r="K13" l="1"/>
  <c r="E10"/>
  <c r="K8" s="1"/>
  <c r="E13"/>
  <c r="K12" s="1"/>
  <c r="E12" s="1"/>
  <c r="K11" s="1"/>
  <c r="E11" s="1"/>
  <c r="K19"/>
  <c r="E19" s="1"/>
  <c r="K17" s="1"/>
  <c r="E17" s="1"/>
  <c r="E22"/>
  <c r="K20" s="1"/>
  <c r="E20" s="1"/>
  <c r="E8"/>
  <c r="K6" s="1"/>
  <c r="E6" s="1"/>
  <c r="E24"/>
  <c r="K23" s="1"/>
  <c r="E23" s="1"/>
  <c r="K16" l="1"/>
  <c r="L16" s="1"/>
  <c r="E16" s="1"/>
  <c r="K15"/>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<sst xmlns="http://schemas.openxmlformats.org/spreadsheetml/2006/main" count="82" uniqueCount="48">
  <si>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</si>
  <si>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</si>
  <si>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</si>
  <si>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</si>
  <si>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</si>
  <si>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</si>
  <si>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</si>
  <si>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</si>
  <si>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</si>
  <si>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</si>
  <si>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</si>
  <si>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</si>
  <si>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</si>
  <si>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</si>
  <si>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Cess@1%</t>
  </si>
  <si>
    <t>total</t>
  </si>
  <si>
    <t>Contingency@3%</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</si>
  <si>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</si>
  <si>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</si>
  <si>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</si>
  <si>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</si>
  <si>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</si>
  <si>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</si>
  <si>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</si>
  <si>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P.O:-MAL,DT:-JALPAIGURI.</t>
  </si>
  <si>
    <t>OFFICE OF THE COUNCILLORS OF MAL MUNICIPALITY</t>
  </si>
  <si>
    <r>
      <t>Distribution wiring in 2 x 22/0.3 (1.5 sqmm) single core stranded 'FR' PVC insulated &amp; unsheathed copper wire(Brand approved by EIC) in 20mm size PVC rigid conduit 'FR'
(</t>
    </r>
    <r>
      <rPr>
        <b/>
        <sz val="9"/>
        <color theme="1"/>
        <rFont val="Tahoma"/>
        <family val="2"/>
      </rPr>
      <t>Precision make</t>
    </r>
    <r>
      <rPr>
        <sz val="9"/>
        <color theme="1"/>
        <rFont val="Tahoma"/>
        <family val="2"/>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</si>
  <si>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9"/>
        <color theme="1"/>
        <rFont val="Tahoma"/>
        <family val="2"/>
      </rPr>
      <t>On Board (only for pay counter)</t>
    </r>
    <r>
      <rPr>
        <sz val="9"/>
        <color theme="1"/>
        <rFont val="Tahoma"/>
        <family val="2"/>
      </rPr>
      <t xml:space="preserve">
[</t>
    </r>
    <r>
      <rPr>
        <b/>
        <sz val="9"/>
        <color theme="1"/>
        <rFont val="Tahoma"/>
        <family val="2"/>
      </rPr>
      <t>PWD Schedule Page No-E-15; I-4a</t>
    </r>
    <r>
      <rPr>
        <sz val="9"/>
        <color theme="1"/>
        <rFont val="Tahoma"/>
        <family val="2"/>
      </rPr>
      <t xml:space="preserve">]
</t>
    </r>
  </si>
  <si>
    <r>
      <t>Distribution wiring in 1.1 KV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incl. necy. fittings as required
2 x 36/0.3 (2.5 sqmm) + 1 x 22/0.3 (1.5 sqmm) ECC
</t>
    </r>
    <r>
      <rPr>
        <b/>
        <sz val="9"/>
        <color theme="1"/>
        <rFont val="Tahoma"/>
        <family val="2"/>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</si>
  <si>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9"/>
        <color theme="1"/>
        <rFont val="Tahoma"/>
        <family val="2"/>
      </rPr>
      <t xml:space="preserve">a) For (2+4 way) (Make -Havells)
[PWD Schedule Page No-D-9;Iteam No-13] 
</t>
    </r>
  </si>
  <si>
    <r>
      <t>Supplying and fixing 240/415 V MCB of Breaking capacity 10kA &amp; C characteristics on din rail of existing DBs and necessary connection 6-32A SP MCB (</t>
    </r>
    <r>
      <rPr>
        <b/>
        <sz val="9"/>
        <color theme="1"/>
        <rFont val="Tahoma"/>
        <family val="2"/>
      </rPr>
      <t>Make -Havells</t>
    </r>
    <r>
      <rPr>
        <sz val="9"/>
        <color theme="1"/>
        <rFont val="Tahoma"/>
        <family val="2"/>
      </rPr>
      <t xml:space="preserve">)
</t>
    </r>
    <r>
      <rPr>
        <b/>
        <sz val="9"/>
        <color theme="1"/>
        <rFont val="Tahoma"/>
        <family val="2"/>
      </rPr>
      <t>[PWD Schedule Page No-D-6;Iteam No-7]</t>
    </r>
  </si>
  <si>
    <r>
      <t xml:space="preserve">Supplying and fixing 240/415 V MCB Isolator on din rail of existing DBs and necessary connection.
40A DP MCB Isolator  </t>
    </r>
    <r>
      <rPr>
        <b/>
        <sz val="9"/>
        <color theme="1"/>
        <rFont val="Tahoma"/>
        <family val="2"/>
      </rPr>
      <t>(Make -Havells)</t>
    </r>
    <r>
      <rPr>
        <sz val="9"/>
        <color theme="1"/>
        <rFont val="Tahoma"/>
        <family val="2"/>
      </rPr>
      <t xml:space="preserve">
</t>
    </r>
    <r>
      <rPr>
        <b/>
        <sz val="9"/>
        <color theme="1"/>
        <rFont val="Tahoma"/>
        <family val="2"/>
      </rPr>
      <t>[PWD Schedule Page No-D-5;Iteam No-6]</t>
    </r>
  </si>
  <si>
    <r>
      <t>Supply of TMC501 conventional industrial batten (</t>
    </r>
    <r>
      <rPr>
        <b/>
        <sz val="9"/>
        <color theme="1"/>
        <rFont val="Tahoma"/>
        <family val="2"/>
      </rPr>
      <t>Philips make)</t>
    </r>
    <r>
      <rPr>
        <sz val="9"/>
        <color theme="1"/>
        <rFont val="Tahoma"/>
        <family val="2"/>
      </rPr>
      <t xml:space="preserve"> LED Tube,model no- TMC501 P1xT-LED 22W P3241
(</t>
    </r>
    <r>
      <rPr>
        <b/>
        <sz val="9"/>
        <color theme="1"/>
        <rFont val="Tahoma"/>
        <family val="2"/>
      </rPr>
      <t>WB I &amp; WD schedule P-113, I- 5:3 F.22</t>
    </r>
    <r>
      <rPr>
        <sz val="9"/>
        <color theme="1"/>
        <rFont val="Tahoma"/>
        <family val="2"/>
      </rPr>
      <t>)</t>
    </r>
  </si>
  <si>
    <r>
      <t>Fixing only single/twin fluroscent light fitting complete with all accessories directly on wall/ceiling by screws etc.</t>
    </r>
    <r>
      <rPr>
        <b/>
        <sz val="9"/>
        <color theme="1"/>
        <rFont val="Tahoma"/>
        <family val="2"/>
      </rPr>
      <t xml:space="preserve">. </t>
    </r>
    <r>
      <rPr>
        <sz val="9"/>
        <color theme="1"/>
        <rFont val="Tahoma"/>
        <family val="2"/>
      </rPr>
      <t xml:space="preserve">
</t>
    </r>
    <r>
      <rPr>
        <b/>
        <sz val="9"/>
        <color theme="1"/>
        <rFont val="Tahoma"/>
        <family val="2"/>
      </rPr>
      <t>[PWD Schedule Page No-C-2;Iteam No-14a</t>
    </r>
    <r>
      <rPr>
        <sz val="9"/>
        <color theme="1"/>
        <rFont val="Tahoma"/>
        <family val="2"/>
      </rPr>
      <t>]</t>
    </r>
  </si>
  <si>
    <r>
      <t>Supply &amp; fixing Bulk head light fittings with die cast aluminium housing frosted/clear glass on wall/ceiling incl S/F 9 watt LED Lamp complete set. [</t>
    </r>
    <r>
      <rPr>
        <b/>
        <sz val="9"/>
        <color theme="1"/>
        <rFont val="Tahoma"/>
        <family val="2"/>
      </rPr>
      <t>Make - Havells]</t>
    </r>
    <r>
      <rPr>
        <sz val="9"/>
        <color theme="1"/>
        <rFont val="Tahoma"/>
        <family val="2"/>
      </rPr>
      <t xml:space="preserve">
</t>
    </r>
    <r>
      <rPr>
        <b/>
        <sz val="9"/>
        <color theme="1"/>
        <rFont val="Tahoma"/>
        <family val="2"/>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</si>
  <si>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9"/>
        <color theme="1"/>
        <rFont val="Tahoma"/>
        <family val="2"/>
      </rPr>
      <t>(30 Watt)</t>
    </r>
    <r>
      <rPr>
        <sz val="9"/>
        <color theme="1"/>
        <rFont val="Tahoma"/>
        <family val="2"/>
      </rPr>
      <t xml:space="preserve"> (</t>
    </r>
    <r>
      <rPr>
        <b/>
        <sz val="9"/>
        <color theme="1"/>
        <rFont val="Tahoma"/>
        <family val="2"/>
      </rPr>
      <t>Make - Bajaj</t>
    </r>
    <r>
      <rPr>
        <sz val="9"/>
        <color theme="1"/>
        <rFont val="Tahoma"/>
        <family val="2"/>
      </rPr>
      <t xml:space="preserve">)
</t>
    </r>
    <r>
      <rPr>
        <b/>
        <sz val="9"/>
        <color theme="1"/>
        <rFont val="Tahoma"/>
        <family val="2"/>
      </rPr>
      <t>[WB I&amp;WD sch P-111, I-f.9.0.2]</t>
    </r>
  </si>
  <si>
    <r>
      <t xml:space="preserve">Supply of 9'' domestic metal exhaust fan
9" (225mm)SWEEP. TRANS AIR - 
</t>
    </r>
    <r>
      <rPr>
        <b/>
        <sz val="9"/>
        <color theme="1"/>
        <rFont val="Tahoma"/>
        <family val="2"/>
      </rPr>
      <t>( Make-Crompton/Havells/Bajaj</t>
    </r>
    <r>
      <rPr>
        <sz val="9"/>
        <color theme="1"/>
        <rFont val="Tahoma"/>
        <family val="2"/>
      </rPr>
      <t>) 
(</t>
    </r>
    <r>
      <rPr>
        <b/>
        <sz val="9"/>
        <color theme="1"/>
        <rFont val="Tahoma"/>
        <family val="2"/>
      </rPr>
      <t>UD &amp; MA schedule P-14, I-5)</t>
    </r>
    <r>
      <rPr>
        <sz val="9"/>
        <color theme="1"/>
        <rFont val="Tahoma"/>
        <family val="2"/>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</si>
  <si>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9"/>
        <color theme="1"/>
        <rFont val="Tahoma"/>
        <family val="2"/>
      </rPr>
      <t>[PWD Schedule Page No-C-4;Iteam No-28(b)]</t>
    </r>
  </si>
  <si>
    <r>
      <t xml:space="preserve">Fixing only louver shutter/cowl on wall with necy. bolts &amp; nuts 
(6 mm dia x 62 mm long) 
For 22.5 cm(9") Exhaust fan 
 </t>
    </r>
    <r>
      <rPr>
        <b/>
        <sz val="9"/>
        <color theme="1"/>
        <rFont val="Tahoma"/>
        <family val="2"/>
      </rPr>
      <t xml:space="preserve">[PWD Schedule Page No-C-4;Iteam No-30(b)]         </t>
    </r>
    <r>
      <rPr>
        <sz val="9"/>
        <color theme="1"/>
        <rFont val="Tahoma"/>
        <family val="2"/>
      </rPr>
      <t xml:space="preserve">                            </t>
    </r>
  </si>
  <si>
    <r>
      <t>Supply of 240V A.C Ceiling Fan ( 48" sweep,1200 mm complete)
[</t>
    </r>
    <r>
      <rPr>
        <b/>
        <sz val="9"/>
        <color theme="1"/>
        <rFont val="Tahoma"/>
        <family val="2"/>
      </rPr>
      <t>Make-Crompton</t>
    </r>
    <r>
      <rPr>
        <sz val="9"/>
        <color theme="1"/>
        <rFont val="Tahoma"/>
        <family val="2"/>
      </rPr>
      <t xml:space="preserve"> [ for counter only]
(</t>
    </r>
    <r>
      <rPr>
        <b/>
        <sz val="9"/>
        <color theme="1"/>
        <rFont val="Tahoma"/>
        <family val="2"/>
      </rPr>
      <t>UD &amp; MA schedule P- 23, I- 70</t>
    </r>
    <r>
      <rPr>
        <sz val="9"/>
        <color theme="1"/>
        <rFont val="Tahoma"/>
        <family val="2"/>
      </rPr>
      <t>)</t>
    </r>
  </si>
  <si>
    <r>
      <t xml:space="preserve">Fixing only Ceiling Fan
</t>
    </r>
    <r>
      <rPr>
        <b/>
        <sz val="9"/>
        <color theme="1"/>
        <rFont val="Tahoma"/>
        <family val="2"/>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</si>
  <si>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9"/>
        <color theme="1"/>
        <rFont val="Tahoma"/>
        <family val="2"/>
      </rPr>
      <t>PWD sch P- E-6, I-17(b)</t>
    </r>
    <r>
      <rPr>
        <sz val="9"/>
        <color theme="1"/>
        <rFont val="Tahoma"/>
        <family val="2"/>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</si>
  <si>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9"/>
        <color theme="1"/>
        <rFont val="Tahoma"/>
        <family val="2"/>
      </rPr>
      <t>for Pump</t>
    </r>
    <r>
      <rPr>
        <sz val="9"/>
        <color theme="1"/>
        <rFont val="Tahoma"/>
        <family val="2"/>
      </rPr>
      <t xml:space="preserve">]
</t>
    </r>
    <r>
      <rPr>
        <b/>
        <sz val="9"/>
        <color theme="1"/>
        <rFont val="Tahoma"/>
        <family val="2"/>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</si>
  <si>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9"/>
        <color theme="1"/>
        <rFont val="Tahoma"/>
        <family val="2"/>
      </rPr>
      <t>UD &amp; MA schedule P-14, I-4</t>
    </r>
    <r>
      <rPr>
        <sz val="9"/>
        <color theme="1"/>
        <rFont val="Tahoma"/>
        <family val="2"/>
      </rPr>
      <t xml:space="preserve">) </t>
    </r>
  </si>
  <si>
    <t>Total With GST</t>
  </si>
  <si>
    <t>RUPEES SISTY-THREE THOUSAND FOUR HUNDRED EIGHTEEN ONLY</t>
  </si>
  <si>
    <r>
      <t>Supplying and fixing 240V 32A Double Pole AC Type 30mA RCCB.(Complete Set) (ISI marked)  [</t>
    </r>
    <r>
      <rPr>
        <b/>
        <sz val="9"/>
        <color theme="1"/>
        <rFont val="Tahoma"/>
        <family val="2"/>
      </rPr>
      <t>Make- Legrand</t>
    </r>
    <r>
      <rPr>
        <sz val="9"/>
        <color theme="1"/>
        <rFont val="Tahoma"/>
        <family val="2"/>
      </rPr>
      <t xml:space="preserve">]  (Cat No 4113/95)                                                                                                             </t>
    </r>
    <r>
      <rPr>
        <b/>
        <sz val="9"/>
        <color theme="1"/>
        <rFont val="Tahoma"/>
        <family val="2"/>
      </rPr>
      <t>[ Legrand Page No-92 ]</t>
    </r>
  </si>
  <si>
    <t xml:space="preserve">NAME OF WORK:- ESTIMATE FOR ELECTRICAL WORK OF 4 SEATED PUBLIC TOILET AT ST BARTHOLEWS HIGH SCHOOL (B.L) MARKET  WARD NO. -15 UNDER MAL MUNICIPALITY (UNIT -02) (MODEL NO - G) </t>
  </si>
</sst>
</file>

<file path=xl/styles.xml><?xml version="1.0" encoding="utf-8"?>
<styleSheet xmlns="http://schemas.openxmlformats.org/spreadsheetml/2006/main">
  <numFmts count="2">
    <numFmt numFmtId="44" formatCode="_ &quot;Rs.&quot;\ * #,##0.00_ ;_ &quot;Rs.&quot;\ * \-#,##0.00_ ;_ &quot;Rs.&quot;\ * &quot;-&quot;??_ ;_ @_ "/>
    <numFmt numFmtId="43" formatCode="_ * #,##0.00_ ;_ * \-#,##0.00_ ;_ * &quot;-&quot;??_ ;_ @_ "/>
  </numFmts>
  <fonts count="7">
    <font>
      <sz val="11"/>
      <color theme="1"/>
      <name val="Calibri"/>
      <charset val="134"/>
      <scheme val="minor"/>
    </font>
    <font>
      <sz val="11"/>
      <color theme="1"/>
      <name val="Times New Roman"/>
      <charset val="134"/>
    </font>
    <font>
      <u/>
      <sz val="11"/>
      <color theme="10"/>
      <name val="Calibri"/>
      <charset val="134"/>
    </font>
    <font>
      <sz val="11"/>
      <color theme="1"/>
      <name val="Calibri"/>
      <charset val="134"/>
      <scheme val="minor"/>
    </font>
    <font>
      <b/>
      <sz val="9"/>
      <color theme="1"/>
      <name val="Tahoma"/>
      <family val="2"/>
    </font>
    <font>
      <sz val="9"/>
      <color theme="1"/>
      <name val="Tahoma"/>
      <family val="2"/>
    </font>
    <font>
      <u/>
      <sz val="9"/>
      <color theme="10"/>
      <name val="Tahoma"/>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2" fillId="0" borderId="0" applyNumberFormat="0" applyFill="0" applyBorder="0" applyAlignment="0" applyProtection="0">
      <alignment vertical="top"/>
      <protection locked="0"/>
    </xf>
    <xf numFmtId="43" fontId="3" fillId="0" borderId="0" applyFont="0" applyFill="0" applyBorder="0" applyAlignment="0" applyProtection="0"/>
    <xf numFmtId="44" fontId="3" fillId="0" borderId="0" applyFont="0" applyFill="0" applyBorder="0" applyAlignment="0" applyProtection="0"/>
  </cellStyleXfs>
  <cellXfs count="35">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Border="1"/>
    <xf numFmtId="0" fontId="4"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left" vertical="top" wrapText="1"/>
    </xf>
    <xf numFmtId="0" fontId="5" fillId="2" borderId="1" xfId="0" applyFont="1" applyFill="1" applyBorder="1" applyAlignment="1">
      <alignment horizontal="left" vertical="top" wrapText="1"/>
    </xf>
    <xf numFmtId="44" fontId="5" fillId="0" borderId="1" xfId="3" applyFont="1" applyBorder="1" applyAlignment="1">
      <alignment horizontal="center" vertical="center"/>
    </xf>
    <xf numFmtId="44" fontId="5" fillId="2" borderId="1" xfId="3" applyFont="1" applyFill="1" applyBorder="1" applyAlignment="1">
      <alignment horizontal="center" vertical="center"/>
    </xf>
    <xf numFmtId="44" fontId="5" fillId="0" borderId="1" xfId="3" applyFont="1" applyBorder="1" applyAlignment="1">
      <alignment horizontal="center" vertical="center" wrapText="1"/>
    </xf>
    <xf numFmtId="44" fontId="4" fillId="0" borderId="1" xfId="3" applyFont="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right" vertical="center"/>
    </xf>
    <xf numFmtId="0" fontId="6" fillId="0" borderId="1" xfId="1" applyFont="1" applyBorder="1" applyAlignment="1" applyProtection="1">
      <alignment horizontal="right" vertical="center"/>
    </xf>
    <xf numFmtId="0" fontId="4" fillId="0" borderId="1" xfId="0" applyFont="1" applyBorder="1" applyAlignment="1">
      <alignment horizontal="center"/>
    </xf>
    <xf numFmtId="44" fontId="5" fillId="0" borderId="1" xfId="3"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cellXfs>
  <cellStyles count="4">
    <cellStyle name="Comma 2" xfId="2"/>
    <cellStyle name="Currency" xfId="3" builtinId="4"/>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L41"/>
  <sheetViews>
    <sheetView tabSelected="1" view="pageBreakPreview" zoomScale="90" zoomScaleSheetLayoutView="90" workbookViewId="0">
      <selection activeCell="A3" sqref="A3:F3"/>
    </sheetView>
  </sheetViews>
  <sheetFormatPr defaultColWidth="9" defaultRowHeight="15"/>
  <cols>
    <col min="1" max="1" width="5" style="1" customWidth="1"/>
    <col min="2" max="2" width="50.140625" style="2" customWidth="1"/>
    <col min="3" max="3" width="6.140625" style="3" customWidth="1"/>
    <col min="4" max="4" width="8.85546875" style="1" customWidth="1"/>
    <col min="5" max="5" width="12" style="1" customWidth="1"/>
    <col min="6" max="6" width="15" customWidth="1"/>
    <col min="7" max="7" width="14.42578125" hidden="1" customWidth="1"/>
  </cols>
  <sheetData>
    <row r="1" spans="1:12">
      <c r="A1" s="31" t="s">
        <v>25</v>
      </c>
      <c r="B1" s="31"/>
      <c r="C1" s="31"/>
      <c r="D1" s="31"/>
      <c r="E1" s="31"/>
      <c r="F1" s="31"/>
      <c r="G1" s="10"/>
    </row>
    <row r="2" spans="1:12">
      <c r="A2" s="26" t="s">
        <v>24</v>
      </c>
      <c r="B2" s="27"/>
      <c r="C2" s="27"/>
      <c r="D2" s="27"/>
      <c r="E2" s="27"/>
      <c r="F2" s="28"/>
      <c r="G2" s="10"/>
    </row>
    <row r="3" spans="1:12" ht="34.5" customHeight="1">
      <c r="A3" s="26" t="s">
        <v>47</v>
      </c>
      <c r="B3" s="27"/>
      <c r="C3" s="27"/>
      <c r="D3" s="27"/>
      <c r="E3" s="27"/>
      <c r="F3" s="28"/>
      <c r="G3" s="10"/>
    </row>
    <row r="4" spans="1:12" ht="25.5" customHeight="1">
      <c r="A4" s="26" t="s">
        <v>17</v>
      </c>
      <c r="B4" s="27"/>
      <c r="C4" s="27"/>
      <c r="D4" s="27"/>
      <c r="E4" s="27"/>
      <c r="F4" s="28"/>
      <c r="G4" s="10"/>
    </row>
    <row r="5" spans="1:12" s="1" customFormat="1" ht="31.5" customHeight="1">
      <c r="A5" s="11" t="s">
        <v>0</v>
      </c>
      <c r="B5" s="11" t="s">
        <v>1</v>
      </c>
      <c r="C5" s="11" t="s">
        <v>2</v>
      </c>
      <c r="D5" s="11" t="s">
        <v>3</v>
      </c>
      <c r="E5" s="11" t="s">
        <v>4</v>
      </c>
      <c r="F5" s="11" t="s">
        <v>5</v>
      </c>
      <c r="G5" s="11" t="s">
        <v>6</v>
      </c>
    </row>
    <row r="6" spans="1:12" ht="159.75" customHeight="1">
      <c r="A6" s="34">
        <v>1</v>
      </c>
      <c r="B6" s="16" t="s">
        <v>26</v>
      </c>
      <c r="C6" s="33" t="s">
        <v>8</v>
      </c>
      <c r="D6" s="34">
        <v>17</v>
      </c>
      <c r="E6" s="32">
        <f>K6</f>
        <v>654.84</v>
      </c>
      <c r="F6" s="32">
        <f>E6*D6</f>
        <v>11132.28</v>
      </c>
      <c r="G6" s="33" t="s">
        <v>23</v>
      </c>
      <c r="H6">
        <v>612</v>
      </c>
      <c r="I6">
        <v>7</v>
      </c>
      <c r="J6">
        <f>H6*I6%</f>
        <v>42.84</v>
      </c>
      <c r="K6">
        <f>J6+H6</f>
        <v>654.84</v>
      </c>
    </row>
    <row r="7" spans="1:12" ht="22.5" customHeight="1">
      <c r="A7" s="34"/>
      <c r="B7" s="16" t="s">
        <v>7</v>
      </c>
      <c r="C7" s="33"/>
      <c r="D7" s="34"/>
      <c r="E7" s="32"/>
      <c r="F7" s="32"/>
      <c r="G7" s="33"/>
    </row>
    <row r="8" spans="1:12" ht="157.5" customHeight="1">
      <c r="A8" s="12">
        <v>2</v>
      </c>
      <c r="B8" s="16" t="s">
        <v>27</v>
      </c>
      <c r="C8" s="13" t="s">
        <v>8</v>
      </c>
      <c r="D8" s="12">
        <v>2</v>
      </c>
      <c r="E8" s="18">
        <f>K8</f>
        <v>71.69</v>
      </c>
      <c r="F8" s="18">
        <f>E8*D8</f>
        <v>143.38</v>
      </c>
      <c r="G8" s="13" t="s">
        <v>23</v>
      </c>
      <c r="H8">
        <v>67</v>
      </c>
      <c r="I8">
        <v>7</v>
      </c>
      <c r="J8">
        <f>H8*I8%</f>
        <v>4.6900000000000004</v>
      </c>
      <c r="K8">
        <f>J8+H8</f>
        <v>71.69</v>
      </c>
    </row>
    <row r="9" spans="1:12" s="9" customFormat="1" ht="56.25" customHeight="1">
      <c r="A9" s="14">
        <v>3</v>
      </c>
      <c r="B9" s="17" t="s">
        <v>46</v>
      </c>
      <c r="C9" s="15" t="s">
        <v>9</v>
      </c>
      <c r="D9" s="14">
        <v>1</v>
      </c>
      <c r="E9" s="19">
        <v>5942</v>
      </c>
      <c r="F9" s="18">
        <f>E9*D9</f>
        <v>5942</v>
      </c>
      <c r="G9" s="13" t="s">
        <v>21</v>
      </c>
    </row>
    <row r="10" spans="1:12" ht="78.75" customHeight="1">
      <c r="A10" s="12">
        <v>4</v>
      </c>
      <c r="B10" s="16" t="s">
        <v>28</v>
      </c>
      <c r="C10" s="13" t="s">
        <v>10</v>
      </c>
      <c r="D10" s="12">
        <v>17</v>
      </c>
      <c r="E10" s="18">
        <f>K10</f>
        <v>127.33</v>
      </c>
      <c r="F10" s="18">
        <f t="shared" ref="F10:F26" si="0">E10*D10</f>
        <v>2164.61</v>
      </c>
      <c r="G10" s="13" t="s">
        <v>23</v>
      </c>
      <c r="H10">
        <v>7</v>
      </c>
      <c r="I10">
        <v>119</v>
      </c>
      <c r="J10">
        <f>I10*H10%</f>
        <v>8.33</v>
      </c>
      <c r="K10">
        <f>I10+J10</f>
        <v>127.33</v>
      </c>
    </row>
    <row r="11" spans="1:12" ht="90" customHeight="1">
      <c r="A11" s="14">
        <v>5</v>
      </c>
      <c r="B11" s="17" t="s">
        <v>29</v>
      </c>
      <c r="C11" s="13" t="s">
        <v>18</v>
      </c>
      <c r="D11" s="12">
        <v>1</v>
      </c>
      <c r="E11" s="20">
        <f>K11</f>
        <v>1000.45</v>
      </c>
      <c r="F11" s="18">
        <f t="shared" si="0"/>
        <v>1000.45</v>
      </c>
      <c r="G11" s="13" t="s">
        <v>23</v>
      </c>
      <c r="H11">
        <v>935</v>
      </c>
      <c r="I11">
        <v>7</v>
      </c>
      <c r="J11">
        <f t="shared" ref="J11:J17" si="1">H11*I11%</f>
        <v>65.45</v>
      </c>
      <c r="K11">
        <f t="shared" ref="K11:K17" si="2">H11+J11</f>
        <v>1000.45</v>
      </c>
    </row>
    <row r="12" spans="1:12" ht="58.5" customHeight="1">
      <c r="A12" s="12">
        <v>6</v>
      </c>
      <c r="B12" s="16" t="s">
        <v>30</v>
      </c>
      <c r="C12" s="13" t="s">
        <v>9</v>
      </c>
      <c r="D12" s="12">
        <v>4</v>
      </c>
      <c r="E12" s="20">
        <f>K12</f>
        <v>179.76</v>
      </c>
      <c r="F12" s="18">
        <f t="shared" si="0"/>
        <v>719.04</v>
      </c>
      <c r="G12" s="13" t="s">
        <v>23</v>
      </c>
      <c r="H12">
        <v>168</v>
      </c>
      <c r="I12">
        <v>7</v>
      </c>
      <c r="J12">
        <f t="shared" si="1"/>
        <v>11.760000000000002</v>
      </c>
      <c r="K12">
        <f t="shared" si="2"/>
        <v>179.76</v>
      </c>
    </row>
    <row r="13" spans="1:12" ht="57" customHeight="1">
      <c r="A13" s="14">
        <v>7</v>
      </c>
      <c r="B13" s="16" t="s">
        <v>31</v>
      </c>
      <c r="C13" s="13" t="s">
        <v>9</v>
      </c>
      <c r="D13" s="12">
        <v>1</v>
      </c>
      <c r="E13" s="20">
        <f>K13</f>
        <v>222.56</v>
      </c>
      <c r="F13" s="18">
        <f t="shared" si="0"/>
        <v>222.56</v>
      </c>
      <c r="G13" s="13" t="s">
        <v>23</v>
      </c>
      <c r="H13">
        <v>208</v>
      </c>
      <c r="I13">
        <v>7</v>
      </c>
      <c r="J13">
        <f t="shared" si="1"/>
        <v>14.560000000000002</v>
      </c>
      <c r="K13">
        <f t="shared" si="2"/>
        <v>222.56</v>
      </c>
    </row>
    <row r="14" spans="1:12" ht="42.75" customHeight="1">
      <c r="A14" s="12">
        <v>8</v>
      </c>
      <c r="B14" s="16" t="s">
        <v>32</v>
      </c>
      <c r="C14" s="13" t="s">
        <v>9</v>
      </c>
      <c r="D14" s="12">
        <v>4</v>
      </c>
      <c r="E14" s="18">
        <f>K14</f>
        <v>464.53</v>
      </c>
      <c r="F14" s="18">
        <f t="shared" si="0"/>
        <v>1858.12</v>
      </c>
      <c r="G14" s="13" t="s">
        <v>23</v>
      </c>
      <c r="H14">
        <v>451</v>
      </c>
      <c r="I14">
        <v>3</v>
      </c>
      <c r="J14">
        <f t="shared" si="1"/>
        <v>13.53</v>
      </c>
      <c r="K14">
        <f t="shared" si="2"/>
        <v>464.53</v>
      </c>
    </row>
    <row r="15" spans="1:12" ht="41.25" customHeight="1">
      <c r="A15" s="14">
        <v>9</v>
      </c>
      <c r="B15" s="16" t="s">
        <v>33</v>
      </c>
      <c r="C15" s="13" t="s">
        <v>9</v>
      </c>
      <c r="D15" s="12">
        <v>4</v>
      </c>
      <c r="E15" s="18">
        <v>92.02</v>
      </c>
      <c r="F15" s="18">
        <f t="shared" si="0"/>
        <v>368.08</v>
      </c>
      <c r="G15" s="13" t="s">
        <v>23</v>
      </c>
      <c r="H15">
        <v>86</v>
      </c>
      <c r="I15">
        <v>7</v>
      </c>
      <c r="J15">
        <f t="shared" si="1"/>
        <v>6.0200000000000005</v>
      </c>
      <c r="K15">
        <f t="shared" si="2"/>
        <v>92.02</v>
      </c>
    </row>
    <row r="16" spans="1:12" ht="51.75" customHeight="1">
      <c r="A16" s="12">
        <v>10</v>
      </c>
      <c r="B16" s="16" t="s">
        <v>34</v>
      </c>
      <c r="C16" s="13" t="s">
        <v>9</v>
      </c>
      <c r="D16" s="12">
        <v>6</v>
      </c>
      <c r="E16" s="20">
        <f>L16</f>
        <v>694.53</v>
      </c>
      <c r="F16" s="18">
        <f t="shared" si="0"/>
        <v>4167.18</v>
      </c>
      <c r="G16" s="13" t="s">
        <v>23</v>
      </c>
      <c r="H16">
        <v>579</v>
      </c>
      <c r="I16">
        <v>7</v>
      </c>
      <c r="J16">
        <f t="shared" si="1"/>
        <v>40.53</v>
      </c>
      <c r="K16">
        <f t="shared" si="2"/>
        <v>619.53</v>
      </c>
      <c r="L16">
        <f>K16+75</f>
        <v>694.53</v>
      </c>
    </row>
    <row r="17" spans="1:11" ht="99" customHeight="1">
      <c r="A17" s="14">
        <v>11</v>
      </c>
      <c r="B17" s="16" t="s">
        <v>35</v>
      </c>
      <c r="C17" s="13" t="s">
        <v>9</v>
      </c>
      <c r="D17" s="12">
        <v>1</v>
      </c>
      <c r="E17" s="20">
        <f>K17</f>
        <v>3106.48</v>
      </c>
      <c r="F17" s="18">
        <f t="shared" si="0"/>
        <v>3106.48</v>
      </c>
      <c r="G17" s="13" t="s">
        <v>23</v>
      </c>
      <c r="H17">
        <v>3016</v>
      </c>
      <c r="I17">
        <v>3</v>
      </c>
      <c r="J17">
        <f t="shared" si="1"/>
        <v>90.47999999999999</v>
      </c>
      <c r="K17">
        <f t="shared" si="2"/>
        <v>3106.48</v>
      </c>
    </row>
    <row r="18" spans="1:11" ht="60.75" customHeight="1">
      <c r="A18" s="12">
        <v>12</v>
      </c>
      <c r="B18" s="16" t="s">
        <v>36</v>
      </c>
      <c r="C18" s="13" t="s">
        <v>9</v>
      </c>
      <c r="D18" s="12">
        <v>4</v>
      </c>
      <c r="E18" s="20">
        <v>1863</v>
      </c>
      <c r="F18" s="18">
        <f t="shared" si="0"/>
        <v>7452</v>
      </c>
      <c r="G18" s="13" t="s">
        <v>21</v>
      </c>
    </row>
    <row r="19" spans="1:11" ht="84" customHeight="1">
      <c r="A19" s="14">
        <v>13</v>
      </c>
      <c r="B19" s="16" t="s">
        <v>37</v>
      </c>
      <c r="C19" s="13" t="s">
        <v>9</v>
      </c>
      <c r="D19" s="12">
        <v>4</v>
      </c>
      <c r="E19" s="20">
        <f>K19</f>
        <v>264.29000000000002</v>
      </c>
      <c r="F19" s="18">
        <f t="shared" si="0"/>
        <v>1057.1600000000001</v>
      </c>
      <c r="G19" s="13" t="s">
        <v>23</v>
      </c>
      <c r="H19">
        <v>247</v>
      </c>
      <c r="I19">
        <v>7</v>
      </c>
      <c r="J19">
        <f>H19*I19%</f>
        <v>17.290000000000003</v>
      </c>
      <c r="K19">
        <f>H19+J19</f>
        <v>264.29000000000002</v>
      </c>
    </row>
    <row r="20" spans="1:11" ht="63.75" customHeight="1">
      <c r="A20" s="12">
        <v>14</v>
      </c>
      <c r="B20" s="16" t="s">
        <v>38</v>
      </c>
      <c r="C20" s="13" t="s">
        <v>9</v>
      </c>
      <c r="D20" s="12">
        <v>4</v>
      </c>
      <c r="E20" s="20">
        <f>K20</f>
        <v>87.74</v>
      </c>
      <c r="F20" s="18">
        <f t="shared" si="0"/>
        <v>350.96</v>
      </c>
      <c r="G20" s="13" t="s">
        <v>23</v>
      </c>
      <c r="H20">
        <v>82</v>
      </c>
      <c r="I20">
        <v>7</v>
      </c>
      <c r="J20">
        <f>H20*I20%</f>
        <v>5.74</v>
      </c>
      <c r="K20">
        <f>H20+J20</f>
        <v>87.74</v>
      </c>
    </row>
    <row r="21" spans="1:11" ht="40.5" customHeight="1">
      <c r="A21" s="14">
        <v>15</v>
      </c>
      <c r="B21" s="16" t="s">
        <v>39</v>
      </c>
      <c r="C21" s="13" t="s">
        <v>22</v>
      </c>
      <c r="D21" s="12">
        <v>1</v>
      </c>
      <c r="E21" s="18">
        <v>2283</v>
      </c>
      <c r="F21" s="18">
        <f t="shared" si="0"/>
        <v>2283</v>
      </c>
      <c r="G21" s="13" t="s">
        <v>21</v>
      </c>
    </row>
    <row r="22" spans="1:11" ht="33" customHeight="1">
      <c r="A22" s="12">
        <v>16</v>
      </c>
      <c r="B22" s="16" t="s">
        <v>40</v>
      </c>
      <c r="C22" s="13" t="s">
        <v>22</v>
      </c>
      <c r="D22" s="12">
        <v>1</v>
      </c>
      <c r="E22" s="18">
        <f>K22</f>
        <v>70.62</v>
      </c>
      <c r="F22" s="18">
        <f t="shared" si="0"/>
        <v>70.62</v>
      </c>
      <c r="G22" s="13" t="s">
        <v>23</v>
      </c>
      <c r="H22">
        <v>66</v>
      </c>
      <c r="I22">
        <v>7</v>
      </c>
      <c r="J22">
        <f>H22*I22%</f>
        <v>4.62</v>
      </c>
      <c r="K22">
        <f>H22+J22</f>
        <v>70.62</v>
      </c>
    </row>
    <row r="23" spans="1:11" ht="100.5" customHeight="1">
      <c r="A23" s="14">
        <v>17</v>
      </c>
      <c r="B23" s="16" t="s">
        <v>41</v>
      </c>
      <c r="C23" s="13" t="s">
        <v>22</v>
      </c>
      <c r="D23" s="12">
        <v>2</v>
      </c>
      <c r="E23" s="18">
        <f>K23</f>
        <v>215.07</v>
      </c>
      <c r="F23" s="18">
        <f t="shared" si="0"/>
        <v>430.14</v>
      </c>
      <c r="G23" s="13" t="s">
        <v>23</v>
      </c>
      <c r="H23">
        <v>201</v>
      </c>
      <c r="I23">
        <v>7</v>
      </c>
      <c r="J23">
        <f>H23*I23%</f>
        <v>14.070000000000002</v>
      </c>
      <c r="K23">
        <f>H23+J23</f>
        <v>215.07</v>
      </c>
    </row>
    <row r="24" spans="1:11" ht="99.75" customHeight="1">
      <c r="A24" s="12">
        <v>18</v>
      </c>
      <c r="B24" s="16" t="s">
        <v>42</v>
      </c>
      <c r="C24" s="13" t="s">
        <v>9</v>
      </c>
      <c r="D24" s="12">
        <v>1</v>
      </c>
      <c r="E24" s="18">
        <f>K24</f>
        <v>838.88</v>
      </c>
      <c r="F24" s="18">
        <f t="shared" si="0"/>
        <v>838.88</v>
      </c>
      <c r="G24" s="13" t="s">
        <v>23</v>
      </c>
      <c r="H24">
        <v>784</v>
      </c>
      <c r="I24">
        <v>7</v>
      </c>
      <c r="J24">
        <f>H24*I24%</f>
        <v>54.88</v>
      </c>
      <c r="K24">
        <f>H24+J24</f>
        <v>838.88</v>
      </c>
    </row>
    <row r="25" spans="1:11" ht="70.5" customHeight="1">
      <c r="A25" s="14">
        <v>19</v>
      </c>
      <c r="B25" s="16" t="s">
        <v>43</v>
      </c>
      <c r="C25" s="13" t="s">
        <v>9</v>
      </c>
      <c r="D25" s="12">
        <v>1</v>
      </c>
      <c r="E25" s="18">
        <v>7920</v>
      </c>
      <c r="F25" s="18">
        <f t="shared" si="0"/>
        <v>7920</v>
      </c>
      <c r="G25" s="13" t="s">
        <v>21</v>
      </c>
    </row>
    <row r="26" spans="1:11" ht="27" customHeight="1">
      <c r="A26" s="12">
        <v>20</v>
      </c>
      <c r="B26" s="16" t="s">
        <v>11</v>
      </c>
      <c r="C26" s="13" t="s">
        <v>9</v>
      </c>
      <c r="D26" s="12">
        <v>1</v>
      </c>
      <c r="E26" s="18">
        <v>450</v>
      </c>
      <c r="F26" s="18">
        <f t="shared" si="0"/>
        <v>450</v>
      </c>
      <c r="G26" s="13" t="s">
        <v>21</v>
      </c>
    </row>
    <row r="27" spans="1:11" ht="27.95" customHeight="1">
      <c r="A27" s="29" t="s">
        <v>12</v>
      </c>
      <c r="B27" s="29"/>
      <c r="C27" s="29"/>
      <c r="D27" s="29"/>
      <c r="E27" s="29"/>
      <c r="F27" s="18">
        <f>SUM(F6:F26)</f>
        <v>51676.94000000001</v>
      </c>
      <c r="G27" s="10"/>
    </row>
    <row r="28" spans="1:11" ht="27.95" customHeight="1">
      <c r="A28" s="29" t="s">
        <v>13</v>
      </c>
      <c r="B28" s="29"/>
      <c r="C28" s="29"/>
      <c r="D28" s="29"/>
      <c r="E28" s="29"/>
      <c r="F28" s="18">
        <f>F27*18%</f>
        <v>9301.8492000000006</v>
      </c>
      <c r="G28" s="10"/>
    </row>
    <row r="29" spans="1:11" ht="27.95" customHeight="1">
      <c r="A29" s="29" t="s">
        <v>44</v>
      </c>
      <c r="B29" s="29"/>
      <c r="C29" s="29"/>
      <c r="D29" s="29"/>
      <c r="E29" s="29"/>
      <c r="F29" s="18">
        <f>F27+F28</f>
        <v>60978.789200000014</v>
      </c>
      <c r="G29" s="10"/>
    </row>
    <row r="30" spans="1:11" ht="27.95" customHeight="1">
      <c r="A30" s="30" t="s">
        <v>14</v>
      </c>
      <c r="B30" s="30"/>
      <c r="C30" s="30"/>
      <c r="D30" s="30"/>
      <c r="E30" s="30"/>
      <c r="F30" s="18">
        <f>F29*1%</f>
        <v>609.78789200000017</v>
      </c>
      <c r="G30" s="10"/>
    </row>
    <row r="31" spans="1:11" ht="27.95" customHeight="1">
      <c r="A31" s="30" t="s">
        <v>15</v>
      </c>
      <c r="B31" s="30"/>
      <c r="C31" s="30"/>
      <c r="D31" s="30"/>
      <c r="E31" s="30"/>
      <c r="F31" s="18">
        <f>F29+F30</f>
        <v>61588.577092000014</v>
      </c>
      <c r="G31" s="10"/>
    </row>
    <row r="32" spans="1:11" ht="27.95" customHeight="1">
      <c r="A32" s="30" t="s">
        <v>16</v>
      </c>
      <c r="B32" s="30"/>
      <c r="C32" s="30"/>
      <c r="D32" s="30"/>
      <c r="E32" s="30"/>
      <c r="F32" s="18">
        <f>F29*3%</f>
        <v>1829.3636760000004</v>
      </c>
      <c r="G32" s="10"/>
    </row>
    <row r="33" spans="1:7" ht="27.95" customHeight="1">
      <c r="A33" s="22" t="s">
        <v>12</v>
      </c>
      <c r="B33" s="22"/>
      <c r="C33" s="22"/>
      <c r="D33" s="22"/>
      <c r="E33" s="22"/>
      <c r="F33" s="18">
        <f>F32+F31</f>
        <v>63417.940768000015</v>
      </c>
      <c r="G33" s="10"/>
    </row>
    <row r="34" spans="1:7" ht="27.95" customHeight="1">
      <c r="A34" s="22" t="s">
        <v>19</v>
      </c>
      <c r="B34" s="22"/>
      <c r="C34" s="22"/>
      <c r="D34" s="22"/>
      <c r="E34" s="22"/>
      <c r="F34" s="21">
        <v>63418</v>
      </c>
      <c r="G34" s="10"/>
    </row>
    <row r="35" spans="1:7" ht="34.5" customHeight="1">
      <c r="A35" s="23" t="s">
        <v>45</v>
      </c>
      <c r="B35" s="24"/>
      <c r="C35" s="24"/>
      <c r="D35" s="24"/>
      <c r="E35" s="24"/>
      <c r="F35" s="25"/>
      <c r="G35" s="2"/>
    </row>
    <row r="36" spans="1:7" ht="27.75" customHeight="1">
      <c r="A36" s="26" t="s">
        <v>20</v>
      </c>
      <c r="B36" s="27"/>
      <c r="C36" s="27"/>
      <c r="D36" s="27"/>
      <c r="E36" s="27"/>
      <c r="F36" s="28"/>
      <c r="G36" s="2"/>
    </row>
    <row r="37" spans="1:7" ht="27.75" customHeight="1">
      <c r="B37" s="5"/>
      <c r="C37" s="5"/>
      <c r="D37" s="6"/>
      <c r="E37" s="7"/>
      <c r="F37" s="4"/>
      <c r="G37" s="2"/>
    </row>
    <row r="41" spans="1:7">
      <c r="F41" s="8"/>
    </row>
  </sheetData>
  <mergeCells count="20">
    <mergeCell ref="A2:F2"/>
    <mergeCell ref="A1:F1"/>
    <mergeCell ref="A4:F4"/>
    <mergeCell ref="F6:F7"/>
    <mergeCell ref="G6:G7"/>
    <mergeCell ref="A6:A7"/>
    <mergeCell ref="C6:C7"/>
    <mergeCell ref="D6:D7"/>
    <mergeCell ref="E6:E7"/>
    <mergeCell ref="A33:E33"/>
    <mergeCell ref="A34:E34"/>
    <mergeCell ref="A35:F35"/>
    <mergeCell ref="A36:F36"/>
    <mergeCell ref="A3:F3"/>
    <mergeCell ref="A27:E27"/>
    <mergeCell ref="A28:E28"/>
    <mergeCell ref="A29:E29"/>
    <mergeCell ref="A30:E30"/>
    <mergeCell ref="A31:E31"/>
    <mergeCell ref="A32:E32"/>
  </mergeCells>
  <hyperlinks>
    <hyperlink ref="A32" r:id="rId1"/>
    <hyperlink ref="A30" r:id="rId2"/>
  </hyperlinks>
  <printOptions horizontalCentered="1"/>
  <pageMargins left="0.31496062992125984" right="0.31496062992125984" top="0.39370078740157483" bottom="0.39370078740157483" header="0.31496062992125984" footer="0.31496062992125984"/>
  <pageSetup paperSize="9" orientation="portrait" r:id="rId3"/>
  <headerFooter>
    <oddFooter>&amp;RPAGE &amp;P OF&amp;N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 (2)</vt:lpstr>
      <vt:lpstr>Sheet2</vt:lpstr>
      <vt:lpstr>Sheet3</vt:lpstr>
      <vt:lpstr>'Sheet1 (2)'!Print_Area</vt:lpstr>
      <vt:lpstr>'Sheet1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NAWAS</dc:creator>
  <cp:lastModifiedBy>Kunal</cp:lastModifiedBy>
  <cp:lastPrinted>2025-06-03T08:55:32Z</cp:lastPrinted>
  <dcterms:created xsi:type="dcterms:W3CDTF">2006-09-16T00:00:00Z</dcterms:created>
  <dcterms:modified xsi:type="dcterms:W3CDTF">2025-07-26T08:11:00Z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