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Electrical" sheetId="3" r:id="rId1"/>
  </sheets>
  <definedNames>
    <definedName name="_xlnm.Print_Titles" localSheetId="0">Electrical!$2:$2</definedName>
  </definedNames>
  <calcPr calcId="125725"/>
</workbook>
</file>

<file path=xl/calcChain.xml><?xml version="1.0" encoding="utf-8"?>
<calcChain xmlns="http://schemas.openxmlformats.org/spreadsheetml/2006/main">
  <c r="H29" i="3"/>
  <c r="H28"/>
  <c r="F27"/>
  <c r="G27" s="1"/>
  <c r="H27" s="1"/>
  <c r="G26"/>
  <c r="H26" s="1"/>
  <c r="F26"/>
  <c r="F25"/>
  <c r="G25" s="1"/>
  <c r="H25" s="1"/>
  <c r="H24"/>
  <c r="F23"/>
  <c r="G23" s="1"/>
  <c r="H23" s="1"/>
  <c r="G22"/>
  <c r="H22" s="1"/>
  <c r="F22"/>
  <c r="H18"/>
  <c r="G17"/>
  <c r="H17" s="1"/>
  <c r="F17"/>
  <c r="F16"/>
  <c r="G16" s="1"/>
  <c r="H16" s="1"/>
  <c r="G15"/>
  <c r="H15" s="1"/>
  <c r="F15"/>
  <c r="F14"/>
  <c r="G14" s="1"/>
  <c r="H14" s="1"/>
  <c r="G13"/>
  <c r="H13" s="1"/>
  <c r="F13"/>
  <c r="F12"/>
  <c r="G12" s="1"/>
  <c r="H12" s="1"/>
  <c r="G11"/>
  <c r="H11" s="1"/>
  <c r="F11"/>
  <c r="F7"/>
  <c r="G7" s="1"/>
  <c r="H7" s="1"/>
  <c r="H6"/>
  <c r="F5"/>
  <c r="G5" s="1"/>
  <c r="H5" s="1"/>
  <c r="F4"/>
  <c r="G4" s="1"/>
  <c r="H4" s="1"/>
  <c r="H8" s="1"/>
  <c r="H10" s="1"/>
  <c r="H19" s="1"/>
  <c r="H21" s="1"/>
  <c r="H30" s="1"/>
  <c r="H31" l="1"/>
  <c r="H32"/>
  <c r="H35" l="1"/>
  <c r="H33"/>
  <c r="H34" s="1"/>
  <c r="H36" s="1"/>
  <c r="H37" s="1"/>
</calcChain>
</file>

<file path=xl/sharedStrings.xml><?xml version="1.0" encoding="utf-8"?>
<sst xmlns="http://schemas.openxmlformats.org/spreadsheetml/2006/main" count="86" uniqueCount="51">
  <si>
    <t>Each</t>
  </si>
  <si>
    <t>Say Rs.</t>
  </si>
  <si>
    <t>Quantity</t>
  </si>
  <si>
    <t>Rate</t>
  </si>
  <si>
    <t>Unit</t>
  </si>
  <si>
    <t>Sl No.</t>
  </si>
  <si>
    <t>Iteam Description</t>
  </si>
  <si>
    <t>Add dist. Ch.</t>
  </si>
  <si>
    <t>(Sum) Rate</t>
  </si>
  <si>
    <t>Amount</t>
  </si>
  <si>
    <t>Point</t>
  </si>
  <si>
    <t>Nos</t>
  </si>
  <si>
    <t>Not applicable</t>
  </si>
  <si>
    <t>mtr</t>
  </si>
  <si>
    <t>Total forwarded to next page-</t>
  </si>
  <si>
    <t>Blance from P-01</t>
  </si>
  <si>
    <t>No</t>
  </si>
  <si>
    <t>Blance from P-02</t>
  </si>
  <si>
    <t>Earthing installation by GI earth Spike (1830 X 20 mm) including 8SWG GI EarthWire &amp; GI nuts, bolts, washer etc.</t>
  </si>
  <si>
    <t>Add 18% GST ON A =(B)</t>
  </si>
  <si>
    <t>TOTAL A+B =( C )</t>
  </si>
  <si>
    <t>Add 1% Cess ON C</t>
  </si>
  <si>
    <t>Add 3% Contingency ON C</t>
  </si>
  <si>
    <t>TOTAL INCLUDING ALL</t>
  </si>
  <si>
    <t>Not 
applicable</t>
  </si>
  <si>
    <t xml:space="preserve">Chairman
Katwa Municipality </t>
  </si>
  <si>
    <t xml:space="preserve">             S.A.E
Katwa Municipality</t>
  </si>
  <si>
    <t>ESTIMATE FOR CONSTRUCTION OF TOILET BLOCK ( PT ) (MODEL NO - F) AT THE PREMISES OF HARAGOURI TEMPLE  IN WARD NO:-06 UNDER KATWA MUNICIPALITY.  
TOILET SEATS - 2 NOS AND URINAL - 3 NOS                                                                                                                                                                 (Electrical Works)</t>
  </si>
  <si>
    <t>Rate As per PWD Electrical Works Schedule effect from Nov-2017 with latest agenda &amp; corrigenda</t>
  </si>
  <si>
    <r>
      <t>Distribution wiring in 2 x 22/0.3 (1.5 sqmm) single core stranded 'FR' PVC insulated &amp; unsheathed copper wire(Brand approved by EIC) in 20mm size PVC rigid conduit 'FR' (</t>
    </r>
    <r>
      <rPr>
        <b/>
        <sz val="11"/>
        <color indexed="8"/>
        <rFont val="Times New Roman"/>
        <family val="1"/>
      </rPr>
      <t>Precision make</t>
    </r>
    <r>
      <rPr>
        <sz val="11"/>
        <color indexed="8"/>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                Avarage run 5mtr.</t>
    </r>
  </si>
  <si>
    <r>
      <t>Distribution wiring in 1.1 KV grade 22/0.3 (1.5 sqmm) single core stranded 'FR' PVC insulated &amp; unsheathed copper wire
(Brand approved by EIC) in 20mm size PVC rigid conduit 'FR' (</t>
    </r>
    <r>
      <rPr>
        <b/>
        <sz val="11"/>
        <color indexed="8"/>
        <rFont val="Times New Roman"/>
        <family val="1"/>
      </rPr>
      <t>Precision make</t>
    </r>
    <r>
      <rPr>
        <sz val="11"/>
        <color indexed="8"/>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indexed="8"/>
        <rFont val="Times New Roman"/>
        <family val="1"/>
      </rPr>
      <t>On Board (only for pay counter)</t>
    </r>
    <r>
      <rPr>
        <sz val="11"/>
        <color indexed="8"/>
        <rFont val="Times New Roman"/>
        <family val="1"/>
      </rPr>
      <t xml:space="preserve">
[</t>
    </r>
    <r>
      <rPr>
        <b/>
        <sz val="11"/>
        <color indexed="8"/>
        <rFont val="Times New Roman"/>
        <family val="1"/>
      </rPr>
      <t>PWD Schedule Page No-E-15; I-4a</t>
    </r>
    <r>
      <rPr>
        <sz val="11"/>
        <color indexed="8"/>
        <rFont val="Times New Roman"/>
        <family val="1"/>
      </rPr>
      <t>]</t>
    </r>
  </si>
  <si>
    <r>
      <t>Supplying and fixing 240V 32A Double Pole AC Type 30mA RCCB.(Complete Set) (ISI marked)  [</t>
    </r>
    <r>
      <rPr>
        <b/>
        <sz val="11"/>
        <color indexed="8"/>
        <rFont val="Times New Roman"/>
        <family val="1"/>
      </rPr>
      <t>Make- Legrand</t>
    </r>
    <r>
      <rPr>
        <sz val="11"/>
        <color indexed="8"/>
        <rFont val="Times New Roman"/>
        <family val="1"/>
      </rPr>
      <t xml:space="preserve">]  (Cat No 4113/95)                                                                      </t>
    </r>
    <r>
      <rPr>
        <b/>
        <sz val="11"/>
        <color indexed="8"/>
        <rFont val="Times New Roman"/>
        <family val="1"/>
      </rPr>
      <t>[ Legrand Page No-92 ]</t>
    </r>
  </si>
  <si>
    <r>
      <t>Distribution wiring in 1.1 KV single core stranded 'FR'  PVC insulated &amp; unsheathed copper wire (Brand  approved by EIC) in 20mm size PVC rigid conduit 'FR' 
(</t>
    </r>
    <r>
      <rPr>
        <b/>
        <sz val="11"/>
        <color indexed="8"/>
        <rFont val="Times New Roman"/>
        <family val="1"/>
      </rPr>
      <t>Precision make</t>
    </r>
    <r>
      <rPr>
        <sz val="11"/>
        <color indexed="8"/>
        <rFont val="Times New Roman"/>
        <family val="1"/>
      </rPr>
      <t xml:space="preserve">) incl. necy. fittings as required
2 x 36/0.3 (2.5 sqmm) + 1 x 22/0.3 (1.5 sqmm) ECC
</t>
    </r>
    <r>
      <rPr>
        <b/>
        <sz val="11"/>
        <color indexed="8"/>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</si>
  <si>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indexed="8"/>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</si>
  <si>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1"/>
        <color indexed="8"/>
        <rFont val="Times New Roman"/>
        <family val="1"/>
      </rPr>
      <t>Make -Havells</t>
    </r>
    <r>
      <rPr>
        <sz val="11"/>
        <color indexed="8"/>
        <rFont val="Times New Roman"/>
        <family val="1"/>
      </rPr>
      <t xml:space="preserve">)
</t>
    </r>
    <r>
      <rPr>
        <b/>
        <sz val="11"/>
        <color indexed="8"/>
        <rFont val="Times New Roman"/>
        <family val="1"/>
      </rPr>
      <t>[PWD Schedule Page No-D-6;Iteam No-7]</t>
    </r>
  </si>
  <si>
    <r>
      <t xml:space="preserve">Supplying and fixing 240/415 V MCB Isolator on din rail of existing DBs and necessary connection.
40A DP MCB Isolator  </t>
    </r>
    <r>
      <rPr>
        <b/>
        <sz val="11"/>
        <color indexed="8"/>
        <rFont val="Times New Roman"/>
        <family val="1"/>
      </rPr>
      <t>(Make -Havells)</t>
    </r>
    <r>
      <rPr>
        <sz val="11"/>
        <color indexed="8"/>
        <rFont val="Times New Roman"/>
        <family val="1"/>
      </rPr>
      <t xml:space="preserve">
</t>
    </r>
    <r>
      <rPr>
        <b/>
        <sz val="11"/>
        <color indexed="8"/>
        <rFont val="Times New Roman"/>
        <family val="1"/>
      </rPr>
      <t>[PWD Schedule Page No-D-5;Iteam No-6]</t>
    </r>
  </si>
  <si>
    <r>
      <t>Supply of TMC501 conventional industrial batten (</t>
    </r>
    <r>
      <rPr>
        <b/>
        <sz val="11"/>
        <color indexed="8"/>
        <rFont val="Times New Roman"/>
        <family val="1"/>
      </rPr>
      <t>Philips make)</t>
    </r>
    <r>
      <rPr>
        <sz val="11"/>
        <color indexed="8"/>
        <rFont val="Times New Roman"/>
        <family val="1"/>
      </rPr>
      <t xml:space="preserve"> LED Tube,model no- TMC501 P1xT-LED 22W P3241
(</t>
    </r>
    <r>
      <rPr>
        <b/>
        <sz val="11"/>
        <color indexed="8"/>
        <rFont val="Times New Roman"/>
        <family val="1"/>
      </rPr>
      <t>WB I &amp; WD schedule P-113, I- 5:3 F.22</t>
    </r>
    <r>
      <rPr>
        <sz val="11"/>
        <color indexed="8"/>
        <rFont val="Times New Roman"/>
        <family val="1"/>
      </rPr>
      <t>)</t>
    </r>
  </si>
  <si>
    <r>
      <t>Fixing only single/twin fluroscent light fitting complete with all accessories directly on wall/ceiling by screws etc.</t>
    </r>
    <r>
      <rPr>
        <b/>
        <sz val="11"/>
        <color indexed="8"/>
        <rFont val="Times New Roman"/>
        <family val="1"/>
      </rPr>
      <t xml:space="preserve">. </t>
    </r>
    <r>
      <rPr>
        <b/>
        <sz val="11"/>
        <color indexed="8"/>
        <rFont val="Times New Roman"/>
        <family val="1"/>
      </rPr>
      <t>[PWD Schedule Page No-C-2;Iteam No-14a</t>
    </r>
    <r>
      <rPr>
        <sz val="11"/>
        <color indexed="8"/>
        <rFont val="Times New Roman"/>
        <family val="1"/>
      </rPr>
      <t>]</t>
    </r>
  </si>
  <si>
    <r>
      <t>Supply &amp; fixing Bulk head light fittings with die cast aluminium housing frosted/clear glass on wall/ceiling incl S/F 9 watt LED Lamp complete set. [</t>
    </r>
    <r>
      <rPr>
        <b/>
        <sz val="11"/>
        <color indexed="8"/>
        <rFont val="Times New Roman"/>
        <family val="1"/>
      </rPr>
      <t>Make - Havells] (PWD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</si>
  <si>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indexed="8"/>
        <rFont val="Times New Roman"/>
        <family val="1"/>
      </rPr>
      <t>(30 Watt)</t>
    </r>
    <r>
      <rPr>
        <sz val="11"/>
        <color indexed="8"/>
        <rFont val="Times New Roman"/>
        <family val="1"/>
      </rPr>
      <t xml:space="preserve"> (</t>
    </r>
    <r>
      <rPr>
        <b/>
        <sz val="11"/>
        <color indexed="8"/>
        <rFont val="Times New Roman"/>
        <family val="1"/>
      </rPr>
      <t>Make - Bajaj</t>
    </r>
    <r>
      <rPr>
        <sz val="11"/>
        <color indexed="8"/>
        <rFont val="Times New Roman"/>
        <family val="1"/>
      </rPr>
      <t xml:space="preserve">) </t>
    </r>
    <r>
      <rPr>
        <b/>
        <sz val="11"/>
        <color indexed="8"/>
        <rFont val="Times New Roman"/>
        <family val="1"/>
      </rPr>
      <t>[WB I&amp;WD sch P-111, I-f.9.0.2]</t>
    </r>
  </si>
  <si>
    <r>
      <t xml:space="preserve">Supply of 12'' domestic metal exhaust fan
9" 230V 50 Hz SWEEP. TRANS AIR - 
</t>
    </r>
    <r>
      <rPr>
        <b/>
        <sz val="11"/>
        <color indexed="8"/>
        <rFont val="Times New Roman"/>
        <family val="1"/>
      </rPr>
      <t>( Make-Crompton/Havells/Bajaj</t>
    </r>
    <r>
      <rPr>
        <sz val="11"/>
        <color indexed="8"/>
        <rFont val="Times New Roman"/>
        <family val="1"/>
      </rPr>
      <t>) 
(</t>
    </r>
    <r>
      <rPr>
        <b/>
        <sz val="11"/>
        <color indexed="8"/>
        <rFont val="Times New Roman"/>
        <family val="1"/>
      </rPr>
      <t>UD &amp; MA schedule P-14, I-5)</t>
    </r>
    <r>
      <rPr>
        <sz val="11"/>
        <color indexed="8"/>
        <rFont val="Times New Roman"/>
        <family val="1"/>
      </rPr>
      <t>)</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</si>
  <si>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indexed="8"/>
        <rFont val="Calibri"/>
        <family val="2"/>
      </rPr>
      <t>[PWD Schedule Page No-C-4;Iteam No-28(b)]</t>
    </r>
  </si>
  <si>
    <r>
      <t xml:space="preserve">Fixing only louver shutter/cowl on wall with necy. bolts &amp; nuts  (6 mm dia x 62 mm long) 
For 22.50 cm(9") Exhaust fan                
 </t>
    </r>
    <r>
      <rPr>
        <b/>
        <sz val="11"/>
        <color indexed="8"/>
        <rFont val="Calibri"/>
        <family val="2"/>
      </rPr>
      <t xml:space="preserve">[PWD Schedule Page No-C-4;Iteam No-30(b)]         </t>
    </r>
    <r>
      <rPr>
        <sz val="11"/>
        <color theme="1"/>
        <rFont val="Calibri"/>
        <family val="2"/>
        <scheme val="minor"/>
      </rPr>
      <t xml:space="preserve">                            </t>
    </r>
  </si>
  <si>
    <r>
      <t>Supply of 240V A.C Ceiling Fan ( 48" sweep,1200 mm complete) [</t>
    </r>
    <r>
      <rPr>
        <b/>
        <sz val="11"/>
        <color indexed="8"/>
        <rFont val="Times New Roman"/>
        <family val="1"/>
      </rPr>
      <t>Make-Crompton</t>
    </r>
    <r>
      <rPr>
        <sz val="11"/>
        <color indexed="8"/>
        <rFont val="Times New Roman"/>
        <family val="1"/>
      </rPr>
      <t xml:space="preserve"> [ for counter only]
(</t>
    </r>
    <r>
      <rPr>
        <b/>
        <sz val="11"/>
        <color indexed="8"/>
        <rFont val="Times New Roman"/>
        <family val="1"/>
      </rPr>
      <t>UD &amp; MA schedule P- 23, I- 70</t>
    </r>
    <r>
      <rPr>
        <sz val="11"/>
        <color indexed="8"/>
        <rFont val="Times New Roman"/>
        <family val="1"/>
      </rPr>
      <t>)</t>
    </r>
  </si>
  <si>
    <r>
      <t xml:space="preserve">Fixing only Ceiling Fan </t>
    </r>
    <r>
      <rPr>
        <b/>
        <sz val="11"/>
        <color indexed="8"/>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</si>
  <si>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indexed="8"/>
        <rFont val="Times New Roman"/>
        <family val="1"/>
      </rPr>
      <t>PWD sch P- E-6, I-17(b)</t>
    </r>
    <r>
      <rPr>
        <sz val="11"/>
        <color indexed="8"/>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</si>
  <si>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indexed="8"/>
        <rFont val="Times New Roman"/>
        <family val="1"/>
      </rPr>
      <t>for Pump</t>
    </r>
    <r>
      <rPr>
        <sz val="11"/>
        <color indexed="8"/>
        <rFont val="Times New Roman"/>
        <family val="1"/>
      </rPr>
      <t xml:space="preserve">]
</t>
    </r>
    <r>
      <rPr>
        <b/>
        <sz val="11"/>
        <color indexed="8"/>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</si>
  <si>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indexed="8"/>
        <rFont val="Times New Roman"/>
        <family val="1"/>
      </rPr>
      <t>UD &amp; MA schedule P-14, I-4</t>
    </r>
    <r>
      <rPr>
        <sz val="11"/>
        <color indexed="8"/>
        <rFont val="Times New Roman"/>
        <family val="1"/>
      </rPr>
      <t xml:space="preserve">) </t>
    </r>
  </si>
  <si>
    <t>Sub Total (A)</t>
  </si>
  <si>
    <t xml:space="preserve">Total </t>
  </si>
  <si>
    <t>(Rupees Fifty One Thousand Eight Hundred Nineteen Only)</t>
  </si>
</sst>
</file>

<file path=xl/styles.xml><?xml version="1.0" encoding="utf-8"?>
<styleSheet xmlns="http://schemas.openxmlformats.org/spreadsheetml/2006/main">
  <fonts count="13">
    <font>
      <sz val="11"/>
      <color theme="1"/>
      <name val="Calibri"/>
      <family val="2"/>
      <scheme val="minor"/>
    </font>
    <font>
      <sz val="10"/>
      <name val="Calibri"/>
      <family val="2"/>
    </font>
    <font>
      <sz val="10"/>
      <color rgb="FF000000"/>
      <name val="Calibri"/>
      <family val="2"/>
    </font>
    <font>
      <sz val="9"/>
      <name val="Calibri"/>
      <family val="2"/>
    </font>
    <font>
      <b/>
      <sz val="11"/>
      <color theme="1"/>
      <name val="Calibri"/>
      <family val="2"/>
      <scheme val="minor"/>
    </font>
    <font>
      <sz val="10"/>
      <color theme="1"/>
      <name val="Times New Roman"/>
      <family val="1"/>
    </font>
    <font>
      <b/>
      <sz val="11"/>
      <color theme="1"/>
      <name val="Times New Roman"/>
      <family val="1"/>
    </font>
    <font>
      <b/>
      <sz val="9"/>
      <color theme="1"/>
      <name val="Times New Roman"/>
      <family val="1"/>
    </font>
    <font>
      <b/>
      <sz val="10"/>
      <color theme="1"/>
      <name val="Times New Roman"/>
      <family val="1"/>
    </font>
    <font>
      <sz val="11"/>
      <color theme="1"/>
      <name val="Times New Roman"/>
      <family val="1"/>
    </font>
    <font>
      <b/>
      <sz val="11"/>
      <color indexed="8"/>
      <name val="Times New Roman"/>
      <family val="1"/>
    </font>
    <font>
      <sz val="11"/>
      <color indexed="8"/>
      <name val="Times New Roman"/>
      <family val="1"/>
    </font>
    <font>
      <b/>
      <sz val="11"/>
      <color indexed="8"/>
      <name val="Calibri"/>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45">
    <xf numFmtId="0" fontId="0" fillId="0" borderId="0" xfId="0"/>
    <xf numFmtId="0" fontId="0" fillId="0" borderId="0" xfId="0" applyAlignment="1">
      <alignment vertical="top"/>
    </xf>
    <xf numFmtId="0" fontId="1" fillId="0" borderId="0" xfId="0" applyFont="1" applyFill="1" applyBorder="1" applyAlignment="1">
      <alignment horizontal="left" vertical="top" wrapText="1"/>
    </xf>
    <xf numFmtId="1" fontId="2" fillId="0" borderId="0" xfId="0" applyNumberFormat="1" applyFont="1" applyFill="1" applyBorder="1" applyAlignment="1">
      <alignment horizontal="left" vertical="top" shrinkToFit="1"/>
    </xf>
    <xf numFmtId="2" fontId="2" fillId="0" borderId="0" xfId="0" applyNumberFormat="1" applyFont="1" applyFill="1" applyBorder="1" applyAlignment="1">
      <alignment horizontal="left" vertical="top" shrinkToFit="1"/>
    </xf>
    <xf numFmtId="0" fontId="3" fillId="0" borderId="0" xfId="0" applyFont="1" applyFill="1" applyBorder="1" applyAlignment="1">
      <alignment horizontal="left" vertical="top" wrapText="1"/>
    </xf>
    <xf numFmtId="0" fontId="8" fillId="2"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2" borderId="1" xfId="0" applyFont="1" applyFill="1" applyBorder="1" applyAlignment="1">
      <alignment horizontal="center" vertical="center"/>
    </xf>
    <xf numFmtId="0" fontId="9" fillId="0" borderId="1" xfId="0" applyFont="1" applyBorder="1" applyAlignment="1">
      <alignment vertical="top" wrapText="1"/>
    </xf>
    <xf numFmtId="0" fontId="9" fillId="0" borderId="1" xfId="0" applyFont="1" applyBorder="1" applyAlignment="1">
      <alignment horizontal="left" vertical="top" wrapText="1"/>
    </xf>
    <xf numFmtId="0" fontId="9" fillId="2" borderId="1" xfId="0" applyFont="1" applyFill="1" applyBorder="1" applyAlignment="1">
      <alignment vertical="top" wrapText="1"/>
    </xf>
    <xf numFmtId="0" fontId="8" fillId="2" borderId="1" xfId="0" applyFont="1" applyFill="1" applyBorder="1" applyAlignment="1">
      <alignment horizontal="center" vertical="top" wrapText="1"/>
    </xf>
    <xf numFmtId="0" fontId="9" fillId="0" borderId="1" xfId="0" applyFont="1" applyBorder="1" applyAlignment="1">
      <alignment horizontal="center" vertical="center" wrapText="1"/>
    </xf>
    <xf numFmtId="2" fontId="9" fillId="0" borderId="1" xfId="0" applyNumberFormat="1" applyFont="1" applyBorder="1" applyAlignment="1">
      <alignment horizontal="center" vertical="center"/>
    </xf>
    <xf numFmtId="2" fontId="9" fillId="0" borderId="1" xfId="0" applyNumberFormat="1" applyFont="1" applyBorder="1" applyAlignment="1">
      <alignment horizontal="right" vertical="center" wrapText="1"/>
    </xf>
    <xf numFmtId="0" fontId="9" fillId="2" borderId="1" xfId="0" applyFont="1" applyFill="1" applyBorder="1" applyAlignment="1">
      <alignment horizontal="center" vertical="center" wrapText="1"/>
    </xf>
    <xf numFmtId="2" fontId="9" fillId="2" borderId="1" xfId="0" applyNumberFormat="1" applyFont="1" applyFill="1" applyBorder="1" applyAlignment="1">
      <alignment horizontal="center" vertical="center"/>
    </xf>
    <xf numFmtId="2"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top" wrapText="1"/>
    </xf>
    <xf numFmtId="2" fontId="4" fillId="0" borderId="1" xfId="0" applyNumberFormat="1" applyFont="1" applyBorder="1" applyAlignment="1">
      <alignment horizontal="center" vertical="top"/>
    </xf>
    <xf numFmtId="2" fontId="5" fillId="0" borderId="1" xfId="0" applyNumberFormat="1" applyFont="1" applyBorder="1" applyAlignment="1">
      <alignment horizontal="center" vertical="center" wrapText="1"/>
    </xf>
    <xf numFmtId="0" fontId="5" fillId="0" borderId="0" xfId="0" applyFont="1" applyAlignment="1">
      <alignment horizontal="center"/>
    </xf>
    <xf numFmtId="0" fontId="5" fillId="0" borderId="0" xfId="0" applyFont="1" applyAlignment="1">
      <alignment horizontal="center" wrapText="1"/>
    </xf>
    <xf numFmtId="0" fontId="0" fillId="0" borderId="1" xfId="0" applyBorder="1" applyAlignment="1">
      <alignment vertical="top" wrapText="1"/>
    </xf>
    <xf numFmtId="0" fontId="0" fillId="0" borderId="1" xfId="0" applyFont="1" applyBorder="1" applyAlignment="1">
      <alignment horizontal="center" vertical="center" wrapText="1"/>
    </xf>
    <xf numFmtId="2" fontId="0" fillId="0" borderId="1" xfId="0" applyNumberFormat="1" applyFont="1" applyBorder="1" applyAlignment="1">
      <alignment horizontal="center" vertical="center" wrapText="1"/>
    </xf>
    <xf numFmtId="2" fontId="9" fillId="2" borderId="1" xfId="0" applyNumberFormat="1" applyFont="1" applyFill="1" applyBorder="1" applyAlignment="1">
      <alignment horizontal="center" vertical="center" wrapText="1"/>
    </xf>
    <xf numFmtId="2" fontId="9" fillId="2" borderId="1" xfId="0" applyNumberFormat="1" applyFont="1" applyFill="1" applyBorder="1" applyAlignment="1">
      <alignment horizontal="right" vertical="center" wrapText="1"/>
    </xf>
    <xf numFmtId="0" fontId="0" fillId="0" borderId="1" xfId="0" applyFont="1" applyBorder="1" applyAlignment="1">
      <alignment horizontal="center" vertical="center"/>
    </xf>
    <xf numFmtId="2" fontId="0" fillId="0" borderId="1" xfId="0" applyNumberFormat="1" applyFont="1" applyBorder="1" applyAlignment="1">
      <alignment horizontal="center" vertical="top"/>
    </xf>
    <xf numFmtId="0" fontId="6" fillId="0" borderId="5" xfId="0" applyFont="1" applyBorder="1" applyAlignment="1">
      <alignment horizontal="left" vertical="center" wrapText="1"/>
    </xf>
    <xf numFmtId="0" fontId="8" fillId="0" borderId="0" xfId="0" applyFont="1" applyBorder="1" applyAlignment="1">
      <alignment horizontal="center" wrapText="1"/>
    </xf>
    <xf numFmtId="0" fontId="8" fillId="0" borderId="0" xfId="0" applyFont="1" applyAlignment="1">
      <alignment horizontal="left" wrapText="1"/>
    </xf>
    <xf numFmtId="0" fontId="8"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0" fillId="0" borderId="1" xfId="0" applyFont="1" applyBorder="1" applyAlignment="1">
      <alignment horizontal="center" vertical="center"/>
    </xf>
    <xf numFmtId="0" fontId="9" fillId="0" borderId="1" xfId="0" applyFont="1" applyBorder="1" applyAlignment="1">
      <alignment horizontal="center" vertical="top"/>
    </xf>
    <xf numFmtId="0" fontId="9" fillId="0" borderId="2" xfId="0" applyFont="1" applyBorder="1" applyAlignment="1">
      <alignment horizontal="center" vertical="top"/>
    </xf>
    <xf numFmtId="0" fontId="9" fillId="0" borderId="3" xfId="0" applyFont="1" applyBorder="1" applyAlignment="1">
      <alignment horizontal="center" vertical="top"/>
    </xf>
    <xf numFmtId="0" fontId="9" fillId="0" borderId="4" xfId="0" applyFont="1" applyBorder="1" applyAlignment="1">
      <alignment horizontal="center" vertical="top"/>
    </xf>
    <xf numFmtId="0" fontId="9" fillId="0" borderId="1" xfId="0" applyFont="1" applyBorder="1" applyAlignment="1">
      <alignment horizontal="center" vertical="top" wrapText="1"/>
    </xf>
    <xf numFmtId="0" fontId="6" fillId="0" borderId="1" xfId="0" applyFont="1" applyBorder="1" applyAlignment="1">
      <alignment horizontal="center" vertical="top"/>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ess@1%25" TargetMode="External"/></Relationships>
</file>

<file path=xl/worksheets/sheet1.xml><?xml version="1.0" encoding="utf-8"?>
<worksheet xmlns="http://schemas.openxmlformats.org/spreadsheetml/2006/main" xmlns:r="http://schemas.openxmlformats.org/officeDocument/2006/relationships">
  <dimension ref="A1:H43"/>
  <sheetViews>
    <sheetView tabSelected="1" view="pageBreakPreview" zoomScale="90" zoomScaleSheetLayoutView="90" workbookViewId="0">
      <selection activeCell="H37" sqref="H37"/>
    </sheetView>
  </sheetViews>
  <sheetFormatPr defaultRowHeight="15"/>
  <cols>
    <col min="1" max="1" width="6.28515625" customWidth="1"/>
    <col min="2" max="2" width="59.5703125" customWidth="1"/>
    <col min="3" max="3" width="6.42578125" customWidth="1"/>
    <col min="4" max="4" width="5.42578125" customWidth="1"/>
    <col min="5" max="5" width="7.42578125" customWidth="1"/>
    <col min="6" max="6" width="9.42578125" customWidth="1"/>
    <col min="7" max="7" width="7.5703125" customWidth="1"/>
    <col min="8" max="8" width="9.5703125" customWidth="1"/>
  </cols>
  <sheetData>
    <row r="1" spans="1:8" ht="54" customHeight="1">
      <c r="A1" s="34" t="s">
        <v>27</v>
      </c>
      <c r="B1" s="34"/>
      <c r="C1" s="34"/>
      <c r="D1" s="34"/>
      <c r="E1" s="34"/>
      <c r="F1" s="34"/>
      <c r="G1" s="34"/>
      <c r="H1" s="34"/>
    </row>
    <row r="2" spans="1:8" ht="17.25" customHeight="1">
      <c r="A2" s="35" t="s">
        <v>28</v>
      </c>
      <c r="B2" s="36"/>
      <c r="C2" s="36"/>
      <c r="D2" s="36"/>
      <c r="E2" s="36"/>
      <c r="F2" s="36"/>
      <c r="G2" s="36"/>
      <c r="H2" s="37"/>
    </row>
    <row r="3" spans="1:8" ht="29.25" customHeight="1">
      <c r="A3" s="6" t="s">
        <v>5</v>
      </c>
      <c r="B3" s="6" t="s">
        <v>6</v>
      </c>
      <c r="C3" s="6" t="s">
        <v>4</v>
      </c>
      <c r="D3" s="6" t="s">
        <v>2</v>
      </c>
      <c r="E3" s="6" t="s">
        <v>3</v>
      </c>
      <c r="F3" s="6" t="s">
        <v>7</v>
      </c>
      <c r="G3" s="6" t="s">
        <v>8</v>
      </c>
      <c r="H3" s="6" t="s">
        <v>9</v>
      </c>
    </row>
    <row r="4" spans="1:8" ht="195">
      <c r="A4" s="7">
        <v>1</v>
      </c>
      <c r="B4" s="9" t="s">
        <v>29</v>
      </c>
      <c r="C4" s="13" t="s">
        <v>10</v>
      </c>
      <c r="D4" s="7">
        <v>12</v>
      </c>
      <c r="E4" s="14">
        <v>612</v>
      </c>
      <c r="F4" s="14">
        <f>E4/100*3</f>
        <v>18.36</v>
      </c>
      <c r="G4" s="14">
        <f>E4+F4</f>
        <v>630.36</v>
      </c>
      <c r="H4" s="15">
        <f>G4*D4</f>
        <v>7564.32</v>
      </c>
    </row>
    <row r="5" spans="1:8" ht="180">
      <c r="A5" s="7">
        <v>2</v>
      </c>
      <c r="B5" s="10" t="s">
        <v>30</v>
      </c>
      <c r="C5" s="13" t="s">
        <v>10</v>
      </c>
      <c r="D5" s="8">
        <v>2</v>
      </c>
      <c r="E5" s="14">
        <v>67</v>
      </c>
      <c r="F5" s="14">
        <f>E5/100*3</f>
        <v>2.0100000000000002</v>
      </c>
      <c r="G5" s="14">
        <f t="shared" ref="G5:G25" si="0">E5+F5</f>
        <v>69.010000000000005</v>
      </c>
      <c r="H5" s="15">
        <f t="shared" ref="H5:H29" si="1">G5*D5</f>
        <v>138.02000000000001</v>
      </c>
    </row>
    <row r="6" spans="1:8" ht="59.25">
      <c r="A6" s="8">
        <v>3</v>
      </c>
      <c r="B6" s="11" t="s">
        <v>31</v>
      </c>
      <c r="C6" s="16" t="s">
        <v>11</v>
      </c>
      <c r="D6" s="8">
        <v>1</v>
      </c>
      <c r="E6" s="17">
        <v>5942</v>
      </c>
      <c r="F6" s="21" t="s">
        <v>24</v>
      </c>
      <c r="G6" s="14">
        <v>5942</v>
      </c>
      <c r="H6" s="15">
        <f t="shared" si="1"/>
        <v>5942</v>
      </c>
    </row>
    <row r="7" spans="1:8" ht="89.25">
      <c r="A7" s="7">
        <v>4</v>
      </c>
      <c r="B7" s="9" t="s">
        <v>32</v>
      </c>
      <c r="C7" s="13" t="s">
        <v>13</v>
      </c>
      <c r="D7" s="7">
        <v>12</v>
      </c>
      <c r="E7" s="14">
        <v>119</v>
      </c>
      <c r="F7" s="14">
        <f>E7/100*3</f>
        <v>3.57</v>
      </c>
      <c r="G7" s="14">
        <f t="shared" si="0"/>
        <v>122.57</v>
      </c>
      <c r="H7" s="15">
        <f t="shared" si="1"/>
        <v>1470.84</v>
      </c>
    </row>
    <row r="8" spans="1:8">
      <c r="A8" s="7"/>
      <c r="B8" s="9" t="s">
        <v>14</v>
      </c>
      <c r="C8" s="13"/>
      <c r="D8" s="7"/>
      <c r="E8" s="14"/>
      <c r="F8" s="14"/>
      <c r="G8" s="14"/>
      <c r="H8" s="15">
        <f>SUM(H4:H7)</f>
        <v>15115.18</v>
      </c>
    </row>
    <row r="9" spans="1:8" ht="25.5">
      <c r="A9" s="6" t="s">
        <v>5</v>
      </c>
      <c r="B9" s="6" t="s">
        <v>6</v>
      </c>
      <c r="C9" s="6" t="s">
        <v>4</v>
      </c>
      <c r="D9" s="6" t="s">
        <v>2</v>
      </c>
      <c r="E9" s="6" t="s">
        <v>3</v>
      </c>
      <c r="F9" s="6" t="s">
        <v>7</v>
      </c>
      <c r="G9" s="6" t="s">
        <v>8</v>
      </c>
      <c r="H9" s="6" t="s">
        <v>9</v>
      </c>
    </row>
    <row r="10" spans="1:8">
      <c r="A10" s="7"/>
      <c r="B10" s="9" t="s">
        <v>15</v>
      </c>
      <c r="C10" s="13"/>
      <c r="D10" s="7"/>
      <c r="E10" s="14"/>
      <c r="F10" s="14"/>
      <c r="G10" s="14"/>
      <c r="H10" s="15">
        <f>H8</f>
        <v>15115.18</v>
      </c>
    </row>
    <row r="11" spans="1:8" ht="103.5">
      <c r="A11" s="8">
        <v>5</v>
      </c>
      <c r="B11" s="11" t="s">
        <v>33</v>
      </c>
      <c r="C11" s="13" t="s">
        <v>16</v>
      </c>
      <c r="D11" s="7">
        <v>1</v>
      </c>
      <c r="E11" s="18">
        <v>935</v>
      </c>
      <c r="F11" s="14">
        <f>E11/100*3</f>
        <v>28.049999999999997</v>
      </c>
      <c r="G11" s="14">
        <f t="shared" si="0"/>
        <v>963.05</v>
      </c>
      <c r="H11" s="15">
        <f t="shared" si="1"/>
        <v>963.05</v>
      </c>
    </row>
    <row r="12" spans="1:8" ht="59.25">
      <c r="A12" s="7">
        <v>6</v>
      </c>
      <c r="B12" s="9" t="s">
        <v>34</v>
      </c>
      <c r="C12" s="13" t="s">
        <v>11</v>
      </c>
      <c r="D12" s="7">
        <v>4</v>
      </c>
      <c r="E12" s="18">
        <v>168</v>
      </c>
      <c r="F12" s="14">
        <f>E12/100*3</f>
        <v>5.04</v>
      </c>
      <c r="G12" s="14">
        <f t="shared" si="0"/>
        <v>173.04</v>
      </c>
      <c r="H12" s="15">
        <f t="shared" si="1"/>
        <v>692.16</v>
      </c>
    </row>
    <row r="13" spans="1:8" ht="59.25">
      <c r="A13" s="8">
        <v>7</v>
      </c>
      <c r="B13" s="9" t="s">
        <v>35</v>
      </c>
      <c r="C13" s="13" t="s">
        <v>11</v>
      </c>
      <c r="D13" s="7">
        <v>1</v>
      </c>
      <c r="E13" s="18">
        <v>208</v>
      </c>
      <c r="F13" s="14">
        <f>E13/100*3</f>
        <v>6.24</v>
      </c>
      <c r="G13" s="14">
        <f t="shared" si="0"/>
        <v>214.24</v>
      </c>
      <c r="H13" s="15">
        <f t="shared" si="1"/>
        <v>214.24</v>
      </c>
    </row>
    <row r="14" spans="1:8" ht="45">
      <c r="A14" s="7">
        <v>8</v>
      </c>
      <c r="B14" s="9" t="s">
        <v>36</v>
      </c>
      <c r="C14" s="13" t="s">
        <v>11</v>
      </c>
      <c r="D14" s="7">
        <v>3</v>
      </c>
      <c r="E14" s="14">
        <v>451</v>
      </c>
      <c r="F14" s="14">
        <f>E14/100*1</f>
        <v>4.51</v>
      </c>
      <c r="G14" s="14">
        <f t="shared" si="0"/>
        <v>455.51</v>
      </c>
      <c r="H14" s="15">
        <f t="shared" si="1"/>
        <v>1366.53</v>
      </c>
    </row>
    <row r="15" spans="1:8" ht="45">
      <c r="A15" s="8">
        <v>9</v>
      </c>
      <c r="B15" s="9" t="s">
        <v>37</v>
      </c>
      <c r="C15" s="13" t="s">
        <v>11</v>
      </c>
      <c r="D15" s="7">
        <v>3</v>
      </c>
      <c r="E15" s="14">
        <v>86</v>
      </c>
      <c r="F15" s="14">
        <f>E15/100*3</f>
        <v>2.58</v>
      </c>
      <c r="G15" s="14">
        <f t="shared" si="0"/>
        <v>88.58</v>
      </c>
      <c r="H15" s="15">
        <f t="shared" si="1"/>
        <v>265.74</v>
      </c>
    </row>
    <row r="16" spans="1:8" ht="59.25">
      <c r="A16" s="7">
        <v>10</v>
      </c>
      <c r="B16" s="10" t="s">
        <v>38</v>
      </c>
      <c r="C16" s="13" t="s">
        <v>11</v>
      </c>
      <c r="D16" s="7">
        <v>3</v>
      </c>
      <c r="E16" s="18">
        <v>579</v>
      </c>
      <c r="F16" s="14">
        <f>E16/100*3</f>
        <v>17.37</v>
      </c>
      <c r="G16" s="14">
        <f>E16+F16+75</f>
        <v>671.37</v>
      </c>
      <c r="H16" s="15">
        <f t="shared" si="1"/>
        <v>2014.1100000000001</v>
      </c>
    </row>
    <row r="17" spans="1:8" ht="119.25">
      <c r="A17" s="8">
        <v>11</v>
      </c>
      <c r="B17" s="10" t="s">
        <v>39</v>
      </c>
      <c r="C17" s="13" t="s">
        <v>11</v>
      </c>
      <c r="D17" s="7">
        <v>1</v>
      </c>
      <c r="E17" s="18">
        <v>3016</v>
      </c>
      <c r="F17" s="18">
        <f>E17/100*1</f>
        <v>30.16</v>
      </c>
      <c r="G17" s="14">
        <f t="shared" si="0"/>
        <v>3046.16</v>
      </c>
      <c r="H17" s="15">
        <f t="shared" si="1"/>
        <v>3046.16</v>
      </c>
    </row>
    <row r="18" spans="1:8" ht="60">
      <c r="A18" s="7">
        <v>12</v>
      </c>
      <c r="B18" s="9" t="s">
        <v>40</v>
      </c>
      <c r="C18" s="13" t="s">
        <v>11</v>
      </c>
      <c r="D18" s="7">
        <v>3</v>
      </c>
      <c r="E18" s="18">
        <v>1863</v>
      </c>
      <c r="F18" s="18" t="s">
        <v>12</v>
      </c>
      <c r="G18" s="14">
        <v>1863</v>
      </c>
      <c r="H18" s="15">
        <f t="shared" si="1"/>
        <v>5589</v>
      </c>
    </row>
    <row r="19" spans="1:8">
      <c r="A19" s="7"/>
      <c r="B19" s="9" t="s">
        <v>14</v>
      </c>
      <c r="C19" s="13"/>
      <c r="D19" s="7"/>
      <c r="E19" s="14"/>
      <c r="F19" s="14"/>
      <c r="G19" s="14"/>
      <c r="H19" s="15">
        <f>SUM(H10:H18)</f>
        <v>29266.170000000002</v>
      </c>
    </row>
    <row r="20" spans="1:8" ht="32.25" customHeight="1">
      <c r="A20" s="6" t="s">
        <v>5</v>
      </c>
      <c r="B20" s="12" t="s">
        <v>6</v>
      </c>
      <c r="C20" s="6" t="s">
        <v>4</v>
      </c>
      <c r="D20" s="6" t="s">
        <v>2</v>
      </c>
      <c r="E20" s="6" t="s">
        <v>3</v>
      </c>
      <c r="F20" s="6" t="s">
        <v>7</v>
      </c>
      <c r="G20" s="6" t="s">
        <v>8</v>
      </c>
      <c r="H20" s="6" t="s">
        <v>9</v>
      </c>
    </row>
    <row r="21" spans="1:8" s="1" customFormat="1">
      <c r="A21" s="7"/>
      <c r="B21" s="9" t="s">
        <v>17</v>
      </c>
      <c r="C21" s="13"/>
      <c r="D21" s="7"/>
      <c r="E21" s="14"/>
      <c r="F21" s="14"/>
      <c r="G21" s="14"/>
      <c r="H21" s="15">
        <f>H19</f>
        <v>29266.170000000002</v>
      </c>
    </row>
    <row r="22" spans="1:8" ht="90">
      <c r="A22" s="8">
        <v>13</v>
      </c>
      <c r="B22" s="24" t="s">
        <v>41</v>
      </c>
      <c r="C22" s="25" t="s">
        <v>11</v>
      </c>
      <c r="D22" s="29">
        <v>3</v>
      </c>
      <c r="E22" s="26">
        <v>247</v>
      </c>
      <c r="F22" s="18">
        <f>E22/100*3</f>
        <v>7.41</v>
      </c>
      <c r="G22" s="14">
        <f t="shared" si="0"/>
        <v>254.41</v>
      </c>
      <c r="H22" s="15">
        <f t="shared" si="1"/>
        <v>763.23</v>
      </c>
    </row>
    <row r="23" spans="1:8" ht="60">
      <c r="A23" s="7">
        <v>14</v>
      </c>
      <c r="B23" s="24" t="s">
        <v>42</v>
      </c>
      <c r="C23" s="25" t="s">
        <v>11</v>
      </c>
      <c r="D23" s="29">
        <v>3</v>
      </c>
      <c r="E23" s="26">
        <v>82</v>
      </c>
      <c r="F23" s="18">
        <f>E23/100*3</f>
        <v>2.46</v>
      </c>
      <c r="G23" s="14">
        <f t="shared" si="0"/>
        <v>84.46</v>
      </c>
      <c r="H23" s="15">
        <f t="shared" si="1"/>
        <v>253.38</v>
      </c>
    </row>
    <row r="24" spans="1:8" ht="45">
      <c r="A24" s="7">
        <v>15</v>
      </c>
      <c r="B24" s="9" t="s">
        <v>43</v>
      </c>
      <c r="C24" s="13" t="s">
        <v>0</v>
      </c>
      <c r="D24" s="7">
        <v>1</v>
      </c>
      <c r="E24" s="14">
        <v>2283</v>
      </c>
      <c r="F24" s="18" t="s">
        <v>12</v>
      </c>
      <c r="G24" s="14">
        <v>2283</v>
      </c>
      <c r="H24" s="15">
        <f t="shared" si="1"/>
        <v>2283</v>
      </c>
    </row>
    <row r="25" spans="1:8">
      <c r="A25" s="8">
        <v>16</v>
      </c>
      <c r="B25" s="9" t="s">
        <v>44</v>
      </c>
      <c r="C25" s="13" t="s">
        <v>0</v>
      </c>
      <c r="D25" s="7">
        <v>1</v>
      </c>
      <c r="E25" s="14">
        <v>66</v>
      </c>
      <c r="F25" s="18">
        <f>E25/100*3</f>
        <v>1.98</v>
      </c>
      <c r="G25" s="14">
        <f t="shared" si="0"/>
        <v>67.98</v>
      </c>
      <c r="H25" s="15">
        <f t="shared" si="1"/>
        <v>67.98</v>
      </c>
    </row>
    <row r="26" spans="1:8" ht="105">
      <c r="A26" s="7">
        <v>17</v>
      </c>
      <c r="B26" s="9" t="s">
        <v>45</v>
      </c>
      <c r="C26" s="13" t="s">
        <v>0</v>
      </c>
      <c r="D26" s="7">
        <v>2</v>
      </c>
      <c r="E26" s="14">
        <v>201</v>
      </c>
      <c r="F26" s="18">
        <f>E26/100*3</f>
        <v>6.0299999999999994</v>
      </c>
      <c r="G26" s="14">
        <f>E26+F26</f>
        <v>207.03</v>
      </c>
      <c r="H26" s="15">
        <f t="shared" si="1"/>
        <v>414.06</v>
      </c>
    </row>
    <row r="27" spans="1:8" ht="118.5">
      <c r="A27" s="8">
        <v>18</v>
      </c>
      <c r="B27" s="11" t="s">
        <v>46</v>
      </c>
      <c r="C27" s="16" t="s">
        <v>11</v>
      </c>
      <c r="D27" s="8">
        <v>1</v>
      </c>
      <c r="E27" s="17">
        <v>784</v>
      </c>
      <c r="F27" s="27">
        <f>E27/100*3</f>
        <v>23.52</v>
      </c>
      <c r="G27" s="17">
        <f>E27+F27</f>
        <v>807.52</v>
      </c>
      <c r="H27" s="28">
        <f>G27*D27</f>
        <v>807.52</v>
      </c>
    </row>
    <row r="28" spans="1:8" ht="75">
      <c r="A28" s="8">
        <v>19</v>
      </c>
      <c r="B28" s="9" t="s">
        <v>47</v>
      </c>
      <c r="C28" s="13" t="s">
        <v>11</v>
      </c>
      <c r="D28" s="7">
        <v>1</v>
      </c>
      <c r="E28" s="14">
        <v>7920</v>
      </c>
      <c r="F28" s="18" t="s">
        <v>12</v>
      </c>
      <c r="G28" s="14">
        <v>7920</v>
      </c>
      <c r="H28" s="15">
        <f t="shared" si="1"/>
        <v>7920</v>
      </c>
    </row>
    <row r="29" spans="1:8" ht="30">
      <c r="A29" s="7">
        <v>20</v>
      </c>
      <c r="B29" s="9" t="s">
        <v>18</v>
      </c>
      <c r="C29" s="13" t="s">
        <v>11</v>
      </c>
      <c r="D29" s="7">
        <v>1</v>
      </c>
      <c r="E29" s="14">
        <v>450</v>
      </c>
      <c r="F29" s="18" t="s">
        <v>12</v>
      </c>
      <c r="G29" s="14">
        <v>450</v>
      </c>
      <c r="H29" s="15">
        <f t="shared" si="1"/>
        <v>450</v>
      </c>
    </row>
    <row r="30" spans="1:8">
      <c r="A30" s="38"/>
      <c r="B30" s="39" t="s">
        <v>48</v>
      </c>
      <c r="C30" s="39"/>
      <c r="D30" s="39"/>
      <c r="E30" s="39"/>
      <c r="F30" s="39"/>
      <c r="G30" s="39"/>
      <c r="H30" s="19">
        <f>SUM(H21:H29)</f>
        <v>42225.34</v>
      </c>
    </row>
    <row r="31" spans="1:8">
      <c r="A31" s="38"/>
      <c r="B31" s="39" t="s">
        <v>19</v>
      </c>
      <c r="C31" s="39"/>
      <c r="D31" s="39"/>
      <c r="E31" s="39"/>
      <c r="F31" s="39"/>
      <c r="G31" s="39"/>
      <c r="H31" s="30">
        <f>H30/100*18</f>
        <v>7600.5611999999992</v>
      </c>
    </row>
    <row r="32" spans="1:8" ht="17.25" customHeight="1">
      <c r="A32" s="38"/>
      <c r="B32" s="40" t="s">
        <v>20</v>
      </c>
      <c r="C32" s="41"/>
      <c r="D32" s="41"/>
      <c r="E32" s="41"/>
      <c r="F32" s="41"/>
      <c r="G32" s="42"/>
      <c r="H32" s="30">
        <f>SUM(H30:H31)</f>
        <v>49825.901199999993</v>
      </c>
    </row>
    <row r="33" spans="1:8" ht="18" customHeight="1">
      <c r="A33" s="38"/>
      <c r="B33" s="39" t="s">
        <v>21</v>
      </c>
      <c r="C33" s="39"/>
      <c r="D33" s="39"/>
      <c r="E33" s="39"/>
      <c r="F33" s="39"/>
      <c r="G33" s="39"/>
      <c r="H33" s="30">
        <f>H32/100</f>
        <v>498.25901199999993</v>
      </c>
    </row>
    <row r="34" spans="1:8" ht="15.75" customHeight="1">
      <c r="A34" s="38"/>
      <c r="B34" s="40" t="s">
        <v>49</v>
      </c>
      <c r="C34" s="41"/>
      <c r="D34" s="41"/>
      <c r="E34" s="41"/>
      <c r="F34" s="41"/>
      <c r="G34" s="42"/>
      <c r="H34" s="30">
        <f>SUM(H32:H33)</f>
        <v>50324.160211999995</v>
      </c>
    </row>
    <row r="35" spans="1:8" ht="15.75" customHeight="1">
      <c r="A35" s="38"/>
      <c r="B35" s="39" t="s">
        <v>22</v>
      </c>
      <c r="C35" s="39"/>
      <c r="D35" s="39"/>
      <c r="E35" s="39"/>
      <c r="F35" s="39"/>
      <c r="G35" s="39"/>
      <c r="H35" s="30">
        <f>H32/100*3</f>
        <v>1494.7770359999997</v>
      </c>
    </row>
    <row r="36" spans="1:8">
      <c r="A36" s="38"/>
      <c r="B36" s="43" t="s">
        <v>23</v>
      </c>
      <c r="C36" s="43"/>
      <c r="D36" s="43"/>
      <c r="E36" s="43"/>
      <c r="F36" s="43"/>
      <c r="G36" s="43"/>
      <c r="H36" s="30">
        <f>SUM(H34:H35)</f>
        <v>51818.937247999995</v>
      </c>
    </row>
    <row r="37" spans="1:8">
      <c r="A37" s="38"/>
      <c r="B37" s="44" t="s">
        <v>1</v>
      </c>
      <c r="C37" s="44"/>
      <c r="D37" s="44"/>
      <c r="E37" s="44"/>
      <c r="F37" s="44"/>
      <c r="G37" s="44"/>
      <c r="H37" s="20">
        <f>ROUND(H36,0)</f>
        <v>51819</v>
      </c>
    </row>
    <row r="38" spans="1:8" ht="26.25" customHeight="1">
      <c r="A38" s="31" t="s">
        <v>50</v>
      </c>
      <c r="B38" s="31"/>
      <c r="C38" s="31"/>
      <c r="D38" s="31"/>
      <c r="E38" s="31"/>
      <c r="F38" s="31"/>
      <c r="G38" s="31"/>
      <c r="H38" s="31"/>
    </row>
    <row r="39" spans="1:8" ht="84.75" customHeight="1">
      <c r="A39" s="33" t="s">
        <v>26</v>
      </c>
      <c r="B39" s="33"/>
      <c r="C39" s="22"/>
      <c r="D39" s="32" t="s">
        <v>25</v>
      </c>
      <c r="E39" s="32"/>
      <c r="F39" s="32"/>
      <c r="G39" s="32"/>
      <c r="H39" s="32"/>
    </row>
    <row r="40" spans="1:8" ht="21.75" hidden="1" customHeight="1">
      <c r="A40" s="33"/>
      <c r="B40" s="33"/>
      <c r="C40" s="22"/>
      <c r="D40" s="32"/>
      <c r="E40" s="32"/>
      <c r="F40" s="32"/>
      <c r="G40" s="32"/>
      <c r="H40" s="32"/>
    </row>
    <row r="41" spans="1:8" ht="15" hidden="1" customHeight="1">
      <c r="A41" s="33"/>
      <c r="B41" s="33"/>
      <c r="C41" s="23"/>
      <c r="D41" s="32"/>
      <c r="E41" s="32"/>
      <c r="F41" s="32"/>
      <c r="G41" s="32"/>
      <c r="H41" s="32"/>
    </row>
    <row r="42" spans="1:8">
      <c r="A42" s="3"/>
      <c r="B42" s="5"/>
      <c r="C42" s="4"/>
      <c r="D42" s="4"/>
      <c r="E42" s="2"/>
      <c r="F42" s="4"/>
    </row>
    <row r="43" spans="1:8">
      <c r="A43" s="3"/>
      <c r="B43" s="5"/>
      <c r="C43" s="4"/>
      <c r="D43" s="4"/>
      <c r="E43" s="2"/>
      <c r="F43" s="4"/>
    </row>
  </sheetData>
  <mergeCells count="14">
    <mergeCell ref="A38:H38"/>
    <mergeCell ref="D39:H41"/>
    <mergeCell ref="A39:B41"/>
    <mergeCell ref="A1:H1"/>
    <mergeCell ref="A2:H2"/>
    <mergeCell ref="A30:A37"/>
    <mergeCell ref="B30:G30"/>
    <mergeCell ref="B31:G31"/>
    <mergeCell ref="B32:G32"/>
    <mergeCell ref="B33:G33"/>
    <mergeCell ref="B34:G34"/>
    <mergeCell ref="B36:G36"/>
    <mergeCell ref="B37:G37"/>
    <mergeCell ref="B35:G35"/>
  </mergeCells>
  <hyperlinks>
    <hyperlink ref="B25" r:id="rId1" display="Cess@1%"/>
  </hyperlinks>
  <printOptions horizontalCentered="1"/>
  <pageMargins left="0.23622047244094491" right="0.23622047244094491" top="0.27559055118110237" bottom="0.39370078740157483" header="0.47244094488188981" footer="0.11811023622047245"/>
  <pageSetup scale="90" orientation="portrait" r:id="rId2"/>
  <headerFooter>
    <oddFooter>Page &amp;P of &amp;N</oddFooter>
  </headerFooter>
  <rowBreaks count="2" manualBreakCount="2">
    <brk id="8" max="7" man="1"/>
    <brk id="1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Electrical</vt:lpstr>
      <vt:lpstr>Electrical!Print_Titles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2025-07-26T07:12:07Z</dcterms:modified>
</cp:coreProperties>
</file>