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F28" i="1" l="1"/>
  <c r="G28" i="1" s="1"/>
  <c r="G27" i="1"/>
  <c r="G26" i="1"/>
  <c r="G25" i="1"/>
  <c r="F24" i="1"/>
  <c r="G24" i="1" s="1"/>
  <c r="G23" i="1"/>
  <c r="F22" i="1"/>
  <c r="G22" i="1" s="1"/>
  <c r="F21" i="1"/>
  <c r="G21" i="1" s="1"/>
  <c r="G20" i="1"/>
  <c r="F19" i="1"/>
  <c r="G19" i="1" s="1"/>
  <c r="F18" i="1"/>
  <c r="G18" i="1" s="1"/>
  <c r="G17" i="1"/>
  <c r="F16" i="1"/>
  <c r="G16" i="1" s="1"/>
  <c r="G15" i="1"/>
  <c r="F15" i="1"/>
  <c r="F14" i="1"/>
  <c r="G14" i="1" s="1"/>
  <c r="F13" i="1"/>
  <c r="G13" i="1" s="1"/>
  <c r="F12" i="1"/>
  <c r="G12" i="1" s="1"/>
  <c r="G11" i="1"/>
  <c r="F11" i="1"/>
  <c r="F10" i="1"/>
  <c r="G10" i="1" s="1"/>
  <c r="F9" i="1"/>
  <c r="G9" i="1" s="1"/>
  <c r="G8" i="1"/>
  <c r="F7" i="1"/>
  <c r="G7" i="1" s="1"/>
  <c r="F6" i="1"/>
  <c r="G6" i="1" s="1"/>
  <c r="G29" i="1" l="1"/>
  <c r="G30" i="1" l="1"/>
  <c r="G31" i="1" s="1"/>
  <c r="G34" i="1" l="1"/>
  <c r="G32" i="1"/>
  <c r="G33" i="1" s="1"/>
  <c r="G35" i="1" s="1"/>
  <c r="G36" i="1" s="1"/>
</calcChain>
</file>

<file path=xl/sharedStrings.xml><?xml version="1.0" encoding="utf-8"?>
<sst xmlns="http://schemas.openxmlformats.org/spreadsheetml/2006/main" count="92" uniqueCount="73">
  <si>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</si>
  <si>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</si>
  <si>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</si>
  <si>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</si>
  <si>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</si>
  <si>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</si>
  <si>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</si>
  <si>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</si>
  <si>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</si>
  <si>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</si>
  <si>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</si>
  <si>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</si>
  <si>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</si>
  <si>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</si>
  <si>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</si>
  <si>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</si>
  <si>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</si>
  <si>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</si>
  <si>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</si>
  <si>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</si>
  <si>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</si>
  <si>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</si>
  <si>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</si>
  <si>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</si>
  <si>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</si>
  <si>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</si>
  <si>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</si>
  <si>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</si>
  <si>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</si>
  <si>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</si>
  <si>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</si>
  <si>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</si>
  <si>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</si>
  <si>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</si>
  <si>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</si>
  <si>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</si>
  <si>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</si>
  <si>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</si>
  <si>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</si>
  <si>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</si>
  <si>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</si>
  <si>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</si>
  <si>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</si>
  <si>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</si>
  <si>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</si>
  <si>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</si>
  <si>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</si>
  <si>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</si>
  <si>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</si>
  <si>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</si>
  <si>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</si>
  <si>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</si>
  <si>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</si>
  <si>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</si>
  <si>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</si>
  <si>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</si>
  <si>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</si>
  <si>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</si>
  <si>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</si>
  <si>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</si>
  <si>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</si>
  <si>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</si>
  <si>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</si>
  <si>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</si>
  <si>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</si>
  <si>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</si>
  <si>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</si>
  <si>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</si>
  <si>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</si>
  <si>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</si>
  <si>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SAE(Electrical)</t>
  </si>
  <si>
    <t>A.E. (Electrical)</t>
  </si>
  <si>
    <r>
      <rPr>
        <b/>
        <u/>
        <sz val="12"/>
        <rFont val="Times New Roman"/>
        <family val="1"/>
      </rPr>
      <t>Name of Work</t>
    </r>
    <r>
      <rPr>
        <b/>
        <sz val="12"/>
        <rFont val="Times New Roman"/>
        <family val="1"/>
      </rPr>
      <t xml:space="preserve"> : ESTIMATE FOR ELECTRICAL WORK OF 5 SEATED Public Toilet at JyotsNamoyee Girls' High School, Nerar Deshbandhu Sporting Club ward no-27 UNDER  SILIGURI MUNICIPAL CORPORATION OF WEST BENGAL (MODEL NO - A)</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</si>
</sst>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
      <sz val="9"/>
      <name val="Arial"/>
      <family val="2"/>
    </font>
    <font>
      <b/>
      <sz val="11"/>
      <name val="Arial"/>
      <family val="2"/>
    </font>
    <font>
      <b/>
      <sz val="1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8">
    <xf numFmtId="0" fontId="0" fillId="0" borderId="0" xfId="0"/>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2" fontId="16" fillId="0" borderId="5" xfId="0" applyNumberFormat="1" applyFont="1" applyFill="1" applyBorder="1" applyAlignment="1">
      <alignment horizontal="center" vertical="center" wrapText="1"/>
    </xf>
    <xf numFmtId="2" fontId="9" fillId="0" borderId="5" xfId="0" applyNumberFormat="1" applyFont="1" applyFill="1" applyBorder="1" applyAlignment="1">
      <alignment horizontal="right" vertical="center" wrapText="1"/>
    </xf>
    <xf numFmtId="0" fontId="14" fillId="2" borderId="5" xfId="0" applyFont="1" applyFill="1" applyBorder="1" applyAlignment="1">
      <alignment horizontal="center" vertical="center" wrapText="1"/>
    </xf>
    <xf numFmtId="0" fontId="14" fillId="0" borderId="5" xfId="0" applyFont="1" applyBorder="1" applyAlignment="1">
      <alignment horizontal="center" vertical="center" wrapText="1"/>
    </xf>
    <xf numFmtId="2" fontId="16" fillId="0" borderId="0" xfId="0" applyNumberFormat="1" applyFont="1" applyFill="1" applyBorder="1" applyAlignment="1">
      <alignment horizontal="center" vertical="center" wrapText="1"/>
    </xf>
    <xf numFmtId="0" fontId="9" fillId="0" borderId="0" xfId="0" applyFont="1" applyFill="1" applyBorder="1" applyAlignment="1">
      <alignment horizontal="right" vertical="center"/>
    </xf>
    <xf numFmtId="2" fontId="9" fillId="0" borderId="0" xfId="0" applyNumberFormat="1" applyFont="1" applyFill="1" applyBorder="1" applyAlignment="1">
      <alignment horizontal="right" vertical="center"/>
    </xf>
    <xf numFmtId="2" fontId="18"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xf>
    <xf numFmtId="2" fontId="0" fillId="0" borderId="0" xfId="0" applyNumberFormat="1" applyFill="1" applyBorder="1"/>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20" fillId="0" borderId="0" xfId="0" applyFont="1" applyFill="1" applyBorder="1" applyAlignment="1">
      <alignment horizontal="center" vertical="top"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5" name="TextBox 4"/>
        <xdr:cNvSpPr txBox="1"/>
      </xdr:nvSpPr>
      <xdr:spPr>
        <a:xfrm>
          <a:off x="4200525" y="267652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6" name="TextBox 5"/>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7" name="TextBox 6"/>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8" name="TextBox 7"/>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9" name="TextBox 8"/>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workbookViewId="0">
      <selection activeCell="J6" sqref="J6"/>
    </sheetView>
  </sheetViews>
  <sheetFormatPr defaultRowHeight="15"/>
  <cols>
    <col min="1" max="1" width="6.5703125" bestFit="1" customWidth="1"/>
    <col min="2" max="2" width="18.5703125" customWidth="1"/>
    <col min="3" max="3" width="59.7109375" customWidth="1"/>
    <col min="4" max="4" width="7.140625" customWidth="1"/>
    <col min="5" max="5" width="6.85546875" bestFit="1" customWidth="1"/>
    <col min="6" max="6" width="8.85546875" bestFit="1" customWidth="1"/>
    <col min="7" max="7" width="14.42578125" customWidth="1"/>
  </cols>
  <sheetData>
    <row r="1" spans="1:7" ht="20.25">
      <c r="A1" s="34" t="s">
        <v>0</v>
      </c>
      <c r="B1" s="34"/>
      <c r="C1" s="34"/>
      <c r="D1" s="34"/>
      <c r="E1" s="34"/>
      <c r="F1" s="34"/>
      <c r="G1" s="34"/>
    </row>
    <row r="2" spans="1:7" ht="15.75">
      <c r="A2" s="35" t="s">
        <v>1</v>
      </c>
      <c r="B2" s="35"/>
      <c r="C2" s="35"/>
      <c r="D2" s="35"/>
      <c r="E2" s="35"/>
      <c r="F2" s="35"/>
      <c r="G2" s="35"/>
    </row>
    <row r="3" spans="1:7">
      <c r="A3" s="36" t="s">
        <v>2</v>
      </c>
      <c r="B3" s="36"/>
      <c r="C3" s="36"/>
      <c r="D3" s="36"/>
      <c r="E3" s="36"/>
      <c r="F3" s="36"/>
      <c r="G3" s="36"/>
    </row>
    <row r="4" spans="1:7" ht="46.5" customHeight="1">
      <c r="A4" s="37" t="s">
        <v>72</v>
      </c>
      <c r="B4" s="38"/>
      <c r="C4" s="38"/>
      <c r="D4" s="38"/>
      <c r="E4" s="38"/>
      <c r="F4" s="38"/>
      <c r="G4" s="39"/>
    </row>
    <row r="5" spans="1:7" ht="31.5">
      <c r="A5" s="1" t="s">
        <v>3</v>
      </c>
      <c r="B5" s="1" t="s">
        <v>4</v>
      </c>
      <c r="C5" s="2" t="s">
        <v>5</v>
      </c>
      <c r="D5" s="2" t="s">
        <v>6</v>
      </c>
      <c r="E5" s="2" t="s">
        <v>7</v>
      </c>
      <c r="F5" s="1" t="s">
        <v>8</v>
      </c>
      <c r="G5" s="1" t="s">
        <v>9</v>
      </c>
    </row>
    <row r="6" spans="1:7" ht="189">
      <c r="A6" s="3">
        <v>1</v>
      </c>
      <c r="B6" s="4" t="s">
        <v>10</v>
      </c>
      <c r="C6" s="5" t="s">
        <v>11</v>
      </c>
      <c r="D6" s="6">
        <v>19</v>
      </c>
      <c r="E6" s="4" t="s">
        <v>12</v>
      </c>
      <c r="F6" s="3">
        <f>612*1.07</f>
        <v>654.84</v>
      </c>
      <c r="G6" s="25">
        <f>F6*D6</f>
        <v>12441.960000000001</v>
      </c>
    </row>
    <row r="7" spans="1:7" ht="157.5">
      <c r="A7" s="3">
        <v>2</v>
      </c>
      <c r="B7" s="4" t="s">
        <v>13</v>
      </c>
      <c r="C7" s="5" t="s">
        <v>14</v>
      </c>
      <c r="D7" s="6">
        <v>2</v>
      </c>
      <c r="E7" s="4" t="s">
        <v>12</v>
      </c>
      <c r="F7" s="3">
        <f>67*1.07</f>
        <v>71.69</v>
      </c>
      <c r="G7" s="25">
        <f t="shared" ref="G7:G28" si="0">F7*D7</f>
        <v>143.38</v>
      </c>
    </row>
    <row r="8" spans="1:7" ht="47.25">
      <c r="A8" s="3">
        <v>3</v>
      </c>
      <c r="B8" s="4" t="s">
        <v>15</v>
      </c>
      <c r="C8" s="5" t="s">
        <v>16</v>
      </c>
      <c r="D8" s="26">
        <v>1</v>
      </c>
      <c r="E8" s="7" t="s">
        <v>17</v>
      </c>
      <c r="F8" s="8">
        <v>5942</v>
      </c>
      <c r="G8" s="25">
        <f t="shared" si="0"/>
        <v>5942</v>
      </c>
    </row>
    <row r="9" spans="1:7" ht="77.25">
      <c r="A9" s="3">
        <v>4</v>
      </c>
      <c r="B9" s="4" t="s">
        <v>18</v>
      </c>
      <c r="C9" s="5" t="s">
        <v>19</v>
      </c>
      <c r="D9" s="6">
        <v>20</v>
      </c>
      <c r="E9" s="9" t="s">
        <v>20</v>
      </c>
      <c r="F9" s="10">
        <f>119*1.07</f>
        <v>127.33000000000001</v>
      </c>
      <c r="G9" s="25">
        <f t="shared" si="0"/>
        <v>2546.6000000000004</v>
      </c>
    </row>
    <row r="10" spans="1:7" ht="93">
      <c r="A10" s="3">
        <v>5</v>
      </c>
      <c r="B10" s="4" t="s">
        <v>21</v>
      </c>
      <c r="C10" s="5" t="s">
        <v>22</v>
      </c>
      <c r="D10" s="6">
        <v>1</v>
      </c>
      <c r="E10" s="9" t="s">
        <v>17</v>
      </c>
      <c r="F10" s="3">
        <f>935*1.07</f>
        <v>1000.45</v>
      </c>
      <c r="G10" s="25">
        <f t="shared" si="0"/>
        <v>1000.45</v>
      </c>
    </row>
    <row r="11" spans="1:7" ht="47.25">
      <c r="A11" s="3">
        <v>6</v>
      </c>
      <c r="B11" s="4" t="s">
        <v>23</v>
      </c>
      <c r="C11" s="5" t="s">
        <v>24</v>
      </c>
      <c r="D11" s="6">
        <v>4</v>
      </c>
      <c r="E11" s="9" t="s">
        <v>17</v>
      </c>
      <c r="F11" s="11">
        <f>168*1.07</f>
        <v>179.76000000000002</v>
      </c>
      <c r="G11" s="25">
        <f t="shared" si="0"/>
        <v>719.04000000000008</v>
      </c>
    </row>
    <row r="12" spans="1:7" ht="63">
      <c r="A12" s="3">
        <v>7</v>
      </c>
      <c r="B12" s="4" t="s">
        <v>25</v>
      </c>
      <c r="C12" s="5" t="s">
        <v>26</v>
      </c>
      <c r="D12" s="6">
        <v>1</v>
      </c>
      <c r="E12" s="12" t="s">
        <v>17</v>
      </c>
      <c r="F12" s="11">
        <f>208*1.07</f>
        <v>222.56</v>
      </c>
      <c r="G12" s="25">
        <f t="shared" si="0"/>
        <v>222.56</v>
      </c>
    </row>
    <row r="13" spans="1:7" ht="47.25">
      <c r="A13" s="3">
        <v>8</v>
      </c>
      <c r="B13" s="4" t="s">
        <v>27</v>
      </c>
      <c r="C13" s="5" t="s">
        <v>28</v>
      </c>
      <c r="D13" s="6">
        <v>5</v>
      </c>
      <c r="E13" s="9" t="s">
        <v>17</v>
      </c>
      <c r="F13" s="10">
        <f>451*1.03</f>
        <v>464.53000000000003</v>
      </c>
      <c r="G13" s="25">
        <f t="shared" si="0"/>
        <v>2322.65</v>
      </c>
    </row>
    <row r="14" spans="1:7" ht="47.25">
      <c r="A14" s="3">
        <v>9</v>
      </c>
      <c r="B14" s="4" t="s">
        <v>29</v>
      </c>
      <c r="C14" s="5" t="s">
        <v>30</v>
      </c>
      <c r="D14" s="6">
        <v>5</v>
      </c>
      <c r="E14" s="9" t="s">
        <v>17</v>
      </c>
      <c r="F14" s="10">
        <f>86*1.07</f>
        <v>92.02000000000001</v>
      </c>
      <c r="G14" s="25">
        <f t="shared" si="0"/>
        <v>460.1</v>
      </c>
    </row>
    <row r="15" spans="1:7" ht="63">
      <c r="A15" s="3">
        <v>10</v>
      </c>
      <c r="B15" s="4" t="s">
        <v>31</v>
      </c>
      <c r="C15" s="5" t="s">
        <v>32</v>
      </c>
      <c r="D15" s="6">
        <v>7</v>
      </c>
      <c r="E15" s="13" t="s">
        <v>17</v>
      </c>
      <c r="F15" s="11">
        <f>579*1.07+75</f>
        <v>694.53000000000009</v>
      </c>
      <c r="G15" s="25">
        <f t="shared" si="0"/>
        <v>4861.7100000000009</v>
      </c>
    </row>
    <row r="16" spans="1:7" ht="110.25">
      <c r="A16" s="3">
        <v>11</v>
      </c>
      <c r="B16" s="4" t="s">
        <v>33</v>
      </c>
      <c r="C16" s="5" t="s">
        <v>34</v>
      </c>
      <c r="D16" s="6">
        <v>1</v>
      </c>
      <c r="E16" s="9" t="s">
        <v>17</v>
      </c>
      <c r="F16" s="11">
        <f>3016*1.03</f>
        <v>3106.48</v>
      </c>
      <c r="G16" s="25">
        <f t="shared" si="0"/>
        <v>3106.48</v>
      </c>
    </row>
    <row r="17" spans="1:7" ht="47.25">
      <c r="A17" s="3">
        <v>12</v>
      </c>
      <c r="B17" s="4" t="s">
        <v>35</v>
      </c>
      <c r="C17" s="5" t="s">
        <v>36</v>
      </c>
      <c r="D17" s="6">
        <v>4</v>
      </c>
      <c r="E17" s="13" t="s">
        <v>17</v>
      </c>
      <c r="F17" s="11">
        <v>1863</v>
      </c>
      <c r="G17" s="25">
        <f t="shared" si="0"/>
        <v>7452</v>
      </c>
    </row>
    <row r="18" spans="1:7" ht="78.75">
      <c r="A18" s="3">
        <v>13</v>
      </c>
      <c r="B18" s="14" t="s">
        <v>37</v>
      </c>
      <c r="C18" s="5" t="s">
        <v>38</v>
      </c>
      <c r="D18" s="6">
        <v>4</v>
      </c>
      <c r="E18" s="15" t="s">
        <v>17</v>
      </c>
      <c r="F18" s="16">
        <f>247*1.07</f>
        <v>264.29000000000002</v>
      </c>
      <c r="G18" s="25">
        <f t="shared" si="0"/>
        <v>1057.1600000000001</v>
      </c>
    </row>
    <row r="19" spans="1:7" ht="47.25">
      <c r="A19" s="3">
        <v>14</v>
      </c>
      <c r="B19" s="14" t="s">
        <v>39</v>
      </c>
      <c r="C19" s="5" t="s">
        <v>67</v>
      </c>
      <c r="D19" s="6">
        <v>4</v>
      </c>
      <c r="E19" s="15" t="s">
        <v>17</v>
      </c>
      <c r="F19" s="16">
        <f>82*1.07</f>
        <v>87.740000000000009</v>
      </c>
      <c r="G19" s="25">
        <f t="shared" si="0"/>
        <v>350.96000000000004</v>
      </c>
    </row>
    <row r="20" spans="1:7" ht="47.25">
      <c r="A20" s="3">
        <v>15</v>
      </c>
      <c r="B20" s="4" t="s">
        <v>40</v>
      </c>
      <c r="C20" s="5" t="s">
        <v>41</v>
      </c>
      <c r="D20" s="6">
        <v>1</v>
      </c>
      <c r="E20" s="9" t="s">
        <v>42</v>
      </c>
      <c r="F20" s="10">
        <v>2283</v>
      </c>
      <c r="G20" s="25">
        <f t="shared" si="0"/>
        <v>2283</v>
      </c>
    </row>
    <row r="21" spans="1:7" ht="31.5">
      <c r="A21" s="3">
        <v>16</v>
      </c>
      <c r="B21" s="4" t="s">
        <v>43</v>
      </c>
      <c r="C21" s="5" t="s">
        <v>68</v>
      </c>
      <c r="D21" s="6">
        <v>1</v>
      </c>
      <c r="E21" s="9" t="s">
        <v>42</v>
      </c>
      <c r="F21" s="10">
        <f>66*1.07</f>
        <v>70.62</v>
      </c>
      <c r="G21" s="25">
        <f t="shared" si="0"/>
        <v>70.62</v>
      </c>
    </row>
    <row r="22" spans="1:7" ht="110.25">
      <c r="A22" s="3">
        <v>17</v>
      </c>
      <c r="B22" s="4" t="s">
        <v>44</v>
      </c>
      <c r="C22" s="5" t="s">
        <v>45</v>
      </c>
      <c r="D22" s="6">
        <v>2</v>
      </c>
      <c r="E22" s="9" t="s">
        <v>42</v>
      </c>
      <c r="F22" s="10">
        <f>201*1.07</f>
        <v>215.07000000000002</v>
      </c>
      <c r="G22" s="25">
        <f t="shared" si="0"/>
        <v>430.14000000000004</v>
      </c>
    </row>
    <row r="23" spans="1:7" ht="47.25">
      <c r="A23" s="3">
        <v>18</v>
      </c>
      <c r="B23" s="14" t="s">
        <v>46</v>
      </c>
      <c r="C23" s="5" t="s">
        <v>47</v>
      </c>
      <c r="D23" s="6">
        <v>1</v>
      </c>
      <c r="E23" s="17" t="s">
        <v>42</v>
      </c>
      <c r="F23" s="18">
        <v>6377</v>
      </c>
      <c r="G23" s="25">
        <f t="shared" si="0"/>
        <v>6377</v>
      </c>
    </row>
    <row r="24" spans="1:7" ht="94.5">
      <c r="A24" s="3">
        <v>19</v>
      </c>
      <c r="B24" s="4" t="s">
        <v>48</v>
      </c>
      <c r="C24" s="5" t="s">
        <v>49</v>
      </c>
      <c r="D24" s="6">
        <v>1</v>
      </c>
      <c r="E24" s="9" t="s">
        <v>17</v>
      </c>
      <c r="F24" s="10">
        <f>784*1.07</f>
        <v>838.88</v>
      </c>
      <c r="G24" s="25">
        <f t="shared" si="0"/>
        <v>838.88</v>
      </c>
    </row>
    <row r="25" spans="1:7" ht="78.75">
      <c r="A25" s="3">
        <v>20</v>
      </c>
      <c r="B25" s="4" t="s">
        <v>50</v>
      </c>
      <c r="C25" s="5" t="s">
        <v>66</v>
      </c>
      <c r="D25" s="6">
        <v>30</v>
      </c>
      <c r="E25" s="19" t="s">
        <v>51</v>
      </c>
      <c r="F25" s="10">
        <v>495</v>
      </c>
      <c r="G25" s="25">
        <f t="shared" si="0"/>
        <v>14850</v>
      </c>
    </row>
    <row r="26" spans="1:7" ht="31.5">
      <c r="A26" s="3">
        <v>21</v>
      </c>
      <c r="B26" s="20" t="s">
        <v>52</v>
      </c>
      <c r="C26" s="5" t="s">
        <v>53</v>
      </c>
      <c r="D26" s="6">
        <v>1</v>
      </c>
      <c r="E26" s="12" t="s">
        <v>17</v>
      </c>
      <c r="F26" s="21">
        <v>450</v>
      </c>
      <c r="G26" s="25">
        <f t="shared" si="0"/>
        <v>450</v>
      </c>
    </row>
    <row r="27" spans="1:7" ht="283.5">
      <c r="A27" s="3">
        <v>22</v>
      </c>
      <c r="B27" s="20" t="s">
        <v>54</v>
      </c>
      <c r="C27" s="5" t="s">
        <v>69</v>
      </c>
      <c r="D27" s="27">
        <v>1.1599999999999999E-2</v>
      </c>
      <c r="E27" s="12" t="s">
        <v>55</v>
      </c>
      <c r="F27" s="21">
        <v>74571</v>
      </c>
      <c r="G27" s="25">
        <f t="shared" si="0"/>
        <v>865.02359999999999</v>
      </c>
    </row>
    <row r="28" spans="1:7" ht="47.25">
      <c r="A28" s="3">
        <v>23</v>
      </c>
      <c r="B28" s="20" t="s">
        <v>56</v>
      </c>
      <c r="C28" s="5" t="s">
        <v>57</v>
      </c>
      <c r="D28" s="6">
        <v>1</v>
      </c>
      <c r="E28" s="12" t="s">
        <v>17</v>
      </c>
      <c r="F28" s="21">
        <f>174.94/1.18</f>
        <v>148.25423728813561</v>
      </c>
      <c r="G28" s="25">
        <f t="shared" si="0"/>
        <v>148.25423728813561</v>
      </c>
    </row>
    <row r="29" spans="1:7" ht="15.75">
      <c r="A29" s="40"/>
      <c r="B29" s="24"/>
      <c r="C29" s="41" t="s">
        <v>58</v>
      </c>
      <c r="D29" s="42"/>
      <c r="E29" s="42"/>
      <c r="F29" s="43"/>
      <c r="G29" s="22">
        <f>SUM(G6:G28)</f>
        <v>68939.967837288132</v>
      </c>
    </row>
    <row r="30" spans="1:7">
      <c r="A30" s="40"/>
      <c r="B30" s="23"/>
      <c r="C30" s="44" t="s">
        <v>59</v>
      </c>
      <c r="D30" s="45"/>
      <c r="E30" s="45"/>
      <c r="F30" s="46"/>
      <c r="G30" s="22">
        <f>G29*18%</f>
        <v>12409.194210711863</v>
      </c>
    </row>
    <row r="31" spans="1:7" ht="15.75" customHeight="1">
      <c r="A31" s="40"/>
      <c r="C31" s="44" t="s">
        <v>60</v>
      </c>
      <c r="D31" s="45"/>
      <c r="E31" s="45"/>
      <c r="F31" s="46"/>
      <c r="G31" s="22">
        <f>G29+G30</f>
        <v>81349.162047999998</v>
      </c>
    </row>
    <row r="32" spans="1:7">
      <c r="A32" s="40"/>
      <c r="B32" s="23"/>
      <c r="C32" s="44" t="s">
        <v>61</v>
      </c>
      <c r="D32" s="45"/>
      <c r="E32" s="45"/>
      <c r="F32" s="46"/>
      <c r="G32" s="22">
        <f>G31*1%</f>
        <v>813.49162048000005</v>
      </c>
    </row>
    <row r="33" spans="1:7">
      <c r="A33" s="40"/>
      <c r="B33" s="23"/>
      <c r="C33" s="44" t="s">
        <v>62</v>
      </c>
      <c r="D33" s="45"/>
      <c r="E33" s="45"/>
      <c r="F33" s="46"/>
      <c r="G33" s="22">
        <f>G31+G32</f>
        <v>82162.653668479994</v>
      </c>
    </row>
    <row r="34" spans="1:7">
      <c r="A34" s="40"/>
      <c r="B34" s="23"/>
      <c r="C34" s="44" t="s">
        <v>63</v>
      </c>
      <c r="D34" s="45"/>
      <c r="E34" s="45"/>
      <c r="F34" s="46"/>
      <c r="G34" s="22">
        <f>G31*3%</f>
        <v>2440.47486144</v>
      </c>
    </row>
    <row r="35" spans="1:7" ht="15.75">
      <c r="A35" s="40"/>
      <c r="B35" s="23"/>
      <c r="C35" s="41" t="s">
        <v>64</v>
      </c>
      <c r="D35" s="42"/>
      <c r="E35" s="42"/>
      <c r="F35" s="43"/>
      <c r="G35" s="22">
        <f>G33+G34</f>
        <v>84603.128529919995</v>
      </c>
    </row>
    <row r="36" spans="1:7" ht="15.75">
      <c r="A36" s="40"/>
      <c r="B36" s="24"/>
      <c r="C36" s="41" t="s">
        <v>65</v>
      </c>
      <c r="D36" s="42"/>
      <c r="E36" s="42"/>
      <c r="F36" s="43"/>
      <c r="G36" s="22">
        <f>ROUND(G35,0.5)</f>
        <v>84603</v>
      </c>
    </row>
    <row r="37" spans="1:7" ht="15.75">
      <c r="A37" s="28"/>
      <c r="B37" s="28"/>
      <c r="C37" s="29"/>
      <c r="D37" s="29"/>
      <c r="E37" s="29"/>
      <c r="F37" s="29"/>
      <c r="G37" s="30"/>
    </row>
    <row r="38" spans="1:7" ht="15.75">
      <c r="A38" s="28"/>
      <c r="B38" s="28"/>
      <c r="C38" s="29"/>
      <c r="D38" s="29"/>
      <c r="E38" s="29"/>
      <c r="F38" s="29"/>
      <c r="G38" s="30"/>
    </row>
    <row r="39" spans="1:7">
      <c r="A39" s="31"/>
      <c r="B39" s="31"/>
      <c r="C39" s="32"/>
      <c r="D39" s="32"/>
      <c r="E39" s="32"/>
      <c r="F39" s="32"/>
      <c r="G39" s="33"/>
    </row>
    <row r="40" spans="1:7">
      <c r="A40" s="31"/>
      <c r="B40" s="31"/>
      <c r="C40" s="32"/>
      <c r="D40" s="32"/>
      <c r="E40" s="32"/>
      <c r="F40" s="32"/>
      <c r="G40" s="33"/>
    </row>
    <row r="41" spans="1:7">
      <c r="A41" s="47" t="s">
        <v>70</v>
      </c>
      <c r="B41" s="47"/>
      <c r="C41" s="47"/>
      <c r="D41" s="47" t="s">
        <v>71</v>
      </c>
      <c r="E41" s="47"/>
      <c r="F41" s="47"/>
      <c r="G41" s="47"/>
    </row>
    <row r="42" spans="1:7">
      <c r="A42" s="47" t="s">
        <v>0</v>
      </c>
      <c r="B42" s="47"/>
      <c r="C42" s="47"/>
      <c r="D42" s="47" t="s">
        <v>0</v>
      </c>
      <c r="E42" s="47"/>
      <c r="F42" s="47"/>
      <c r="G42" s="47"/>
    </row>
  </sheetData>
  <mergeCells count="17">
    <mergeCell ref="A41:C41"/>
    <mergeCell ref="D41:G41"/>
    <mergeCell ref="A42:C42"/>
    <mergeCell ref="D42:G42"/>
    <mergeCell ref="C34:F34"/>
    <mergeCell ref="C35:F35"/>
    <mergeCell ref="C36:F36"/>
    <mergeCell ref="A1:G1"/>
    <mergeCell ref="A2:G2"/>
    <mergeCell ref="A3:G3"/>
    <mergeCell ref="A4:G4"/>
    <mergeCell ref="A29:A36"/>
    <mergeCell ref="C29:F29"/>
    <mergeCell ref="C30:F30"/>
    <mergeCell ref="C32:F32"/>
    <mergeCell ref="C33:F33"/>
    <mergeCell ref="C31:F31"/>
  </mergeCells>
  <dataValidations count="1">
    <dataValidation type="decimal" allowBlank="1" showInputMessage="1" showErrorMessage="1" errorTitle="Invalid Entry" error="Only Numeric Values are allowed. " promptTitle="Quantity" prompt="Please enter the Quantity for this item. " sqref="D8:D9 D12:D13 D23 D16:D19">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2025-07-12T07:33:55Z</dcterms:modified>
</cp:coreProperties>
</file>